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workbookProtection workbookPassword="8CD0" lockStructure="1"/>
  <bookViews>
    <workbookView xWindow="0" yWindow="460" windowWidth="37780" windowHeight="19320" tabRatio="500"/>
  </bookViews>
  <sheets>
    <sheet name="Budget" sheetId="1" r:id="rId1"/>
    <sheet name="Key" sheetId="2" state="hidden" r:id="rId2"/>
  </sheets>
  <definedNames>
    <definedName name="_xlnm._FilterDatabase" localSheetId="0" hidden="1">Budget!$A$1:$M$122</definedName>
    <definedName name="_xlnm.Print_Area" localSheetId="0">Budget!$A$1:$L$79</definedName>
    <definedName name="Z_48650AC8_90DF_6342_8276_32AA9199139E_.wvu.FilterData" localSheetId="0" hidden="1">Budget!$A$1:$M$122</definedName>
    <definedName name="Z_48650AC8_90DF_6342_8276_32AA9199139E_.wvu.PrintArea" localSheetId="0" hidden="1">Budget!$A$1:$L$79</definedName>
  </definedNames>
  <calcPr calcId="140001" concurrentCalc="0"/>
  <customWorkbookViews>
    <customWorkbookView name="FMAE Program Coordinator - Personal View" guid="{48650AC8-90DF-6342-8276-32AA9199139E}" mergeInterval="0" personalView="1" yWindow="109" windowWidth="1889" windowHeight="880" tabRatio="500" activeSheetId="1" showComments="commIndAndComment"/>
  </customWorkbookViews>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H14" i="1" l="1"/>
  <c r="H23" i="1"/>
  <c r="H41" i="1"/>
  <c r="H60" i="1"/>
  <c r="G64" i="1"/>
  <c r="H64" i="1"/>
  <c r="J52" i="1"/>
  <c r="J53" i="1"/>
  <c r="J54" i="1"/>
  <c r="J55" i="1"/>
  <c r="J56" i="1"/>
  <c r="J57" i="1"/>
  <c r="J58" i="1"/>
  <c r="J59" i="1"/>
  <c r="J60" i="1"/>
  <c r="G52" i="1"/>
  <c r="G32" i="1"/>
  <c r="G19" i="1"/>
  <c r="G20" i="1"/>
  <c r="G21" i="1"/>
  <c r="G22" i="1"/>
  <c r="G18" i="1"/>
  <c r="G13" i="1"/>
  <c r="G6" i="1"/>
  <c r="G7" i="1"/>
  <c r="G8" i="1"/>
  <c r="G9" i="1"/>
  <c r="G10" i="1"/>
  <c r="G11" i="1"/>
  <c r="G12" i="1"/>
  <c r="H48" i="1"/>
  <c r="C78" i="1"/>
  <c r="J64" i="1"/>
  <c r="J32" i="1"/>
  <c r="J33" i="1"/>
  <c r="J34" i="1"/>
  <c r="J35" i="1"/>
  <c r="J36" i="1"/>
  <c r="J37" i="1"/>
  <c r="J38" i="1"/>
  <c r="J39" i="1"/>
  <c r="J40" i="1"/>
  <c r="J41" i="1"/>
  <c r="I28" i="1"/>
  <c r="J28" i="1"/>
  <c r="J5" i="1"/>
  <c r="J6" i="1"/>
  <c r="J7" i="1"/>
  <c r="J8" i="1"/>
  <c r="J9" i="1"/>
  <c r="J10" i="1"/>
  <c r="J11" i="1"/>
  <c r="J12" i="1"/>
  <c r="J13" i="1"/>
  <c r="J14" i="1"/>
  <c r="J45" i="1"/>
  <c r="J46" i="1"/>
  <c r="J47" i="1"/>
  <c r="J48" i="1"/>
  <c r="J18" i="1"/>
  <c r="J19" i="1"/>
  <c r="J20" i="1"/>
  <c r="J21" i="1"/>
  <c r="J22" i="1"/>
  <c r="J23" i="1"/>
  <c r="C79" i="1"/>
  <c r="J27" i="1"/>
  <c r="G28" i="1"/>
  <c r="H68" i="1"/>
  <c r="I60" i="1"/>
  <c r="J72" i="1"/>
  <c r="D79" i="1"/>
  <c r="D78" i="1"/>
  <c r="I14" i="1"/>
  <c r="I23" i="1"/>
  <c r="I41" i="1"/>
  <c r="I48" i="1"/>
  <c r="G59" i="1"/>
  <c r="G58" i="1"/>
  <c r="G57" i="1"/>
  <c r="G56" i="1"/>
  <c r="G55" i="1"/>
  <c r="G54" i="1"/>
  <c r="G53" i="1"/>
  <c r="G47" i="1"/>
  <c r="G46" i="1"/>
  <c r="G45" i="1"/>
  <c r="G33" i="1"/>
  <c r="G34" i="1"/>
  <c r="G35" i="1"/>
  <c r="G36" i="1"/>
  <c r="G37" i="1"/>
  <c r="G38" i="1"/>
  <c r="G39" i="1"/>
  <c r="G40" i="1"/>
  <c r="G60" i="1"/>
  <c r="G5" i="1"/>
  <c r="G48" i="1"/>
  <c r="G41" i="1"/>
  <c r="G23" i="1"/>
  <c r="G14" i="1"/>
  <c r="I68" i="1"/>
  <c r="E78" i="1"/>
  <c r="J68" i="1"/>
  <c r="E79" i="1"/>
</calcChain>
</file>

<file path=xl/sharedStrings.xml><?xml version="1.0" encoding="utf-8"?>
<sst xmlns="http://schemas.openxmlformats.org/spreadsheetml/2006/main" count="161" uniqueCount="115">
  <si>
    <t>NAME OF PERSONNEL PERFORMING WORK</t>
    <phoneticPr fontId="4" type="noConversion"/>
  </si>
  <si>
    <t>EXPENSE TOTAL (SAL &amp; FB)</t>
    <phoneticPr fontId="4" type="noConversion"/>
  </si>
  <si>
    <t>NON-FEDERAL MATCH</t>
    <phoneticPr fontId="4" type="noConversion"/>
  </si>
  <si>
    <t>TOTAL</t>
    <phoneticPr fontId="4" type="noConversion"/>
  </si>
  <si>
    <t>SECTION A TOTAL</t>
    <phoneticPr fontId="4" type="noConversion"/>
  </si>
  <si>
    <t>SECTION B TOTAL</t>
    <phoneticPr fontId="4" type="noConversion"/>
  </si>
  <si>
    <t>SECTION C: EQUIPMENT (GREATER THAN $5,000)</t>
    <phoneticPr fontId="4" type="noConversion"/>
  </si>
  <si>
    <t>EQUIPMENT ITEM</t>
    <phoneticPr fontId="4" type="noConversion"/>
  </si>
  <si>
    <t>EXPENSE $</t>
    <phoneticPr fontId="4" type="noConversion"/>
  </si>
  <si>
    <t>N/A</t>
    <phoneticPr fontId="4" type="noConversion"/>
  </si>
  <si>
    <t>SECTION C TOTAL</t>
    <phoneticPr fontId="4" type="noConversion"/>
  </si>
  <si>
    <t>SECTION D: TRAVEL</t>
    <phoneticPr fontId="4" type="noConversion"/>
  </si>
  <si>
    <t>EXPENSE DESCRIPTION</t>
    <phoneticPr fontId="4" type="noConversion"/>
  </si>
  <si>
    <t>SECTION D TOTAL</t>
    <phoneticPr fontId="4" type="noConversion"/>
  </si>
  <si>
    <t>SECTION E TOTAL</t>
    <phoneticPr fontId="4" type="noConversion"/>
  </si>
  <si>
    <t>SECTION F: OTHER DIRECT COSTS</t>
  </si>
  <si>
    <t>EXPENSE DESCRIPTION</t>
  </si>
  <si>
    <t>EXPENSE $</t>
  </si>
  <si>
    <t>NON-FEDERAL MATCH</t>
  </si>
  <si>
    <t>TOTAL</t>
  </si>
  <si>
    <t>1. Materials &amp; Supplies</t>
  </si>
  <si>
    <t>2. Publication Costs</t>
  </si>
  <si>
    <t>3. Consultant Services</t>
  </si>
  <si>
    <t>4. ADP/Computer Services</t>
  </si>
  <si>
    <t>5. Subawards/Contractual Costs</t>
  </si>
  <si>
    <t>6. Equipment or Facility Rental</t>
    <phoneticPr fontId="4" type="noConversion"/>
  </si>
  <si>
    <t>SECTION F TOTAL</t>
  </si>
  <si>
    <t>SECTION H: INDIRECT COSTS</t>
    <phoneticPr fontId="4" type="noConversion"/>
  </si>
  <si>
    <t>SECTION H TOTAL</t>
    <phoneticPr fontId="4" type="noConversion"/>
  </si>
  <si>
    <t>SIGNATURE OF AUTHORIZING OFFICIAL</t>
    <phoneticPr fontId="4" type="noConversion"/>
  </si>
  <si>
    <t>TITLE OF AUTHORIZING OFFICIAL</t>
    <phoneticPr fontId="4" type="noConversion"/>
  </si>
  <si>
    <t>DATE</t>
    <phoneticPr fontId="4" type="noConversion"/>
  </si>
  <si>
    <t>Toll</t>
    <phoneticPr fontId="4" type="noConversion"/>
  </si>
  <si>
    <t>Airfare</t>
    <phoneticPr fontId="4" type="noConversion"/>
  </si>
  <si>
    <t>Ground Transportation</t>
    <phoneticPr fontId="4" type="noConversion"/>
  </si>
  <si>
    <t>Per Diem</t>
    <phoneticPr fontId="4" type="noConversion"/>
  </si>
  <si>
    <t>Parking</t>
    <phoneticPr fontId="4" type="noConversion"/>
  </si>
  <si>
    <t>1. Tuition/Fees/Health Insurance</t>
    <phoneticPr fontId="4" type="noConversion"/>
  </si>
  <si>
    <t>2. Stipends</t>
    <phoneticPr fontId="4" type="noConversion"/>
  </si>
  <si>
    <t>3. Travel</t>
    <phoneticPr fontId="4" type="noConversion"/>
  </si>
  <si>
    <t>4. Subsistence</t>
    <phoneticPr fontId="4" type="noConversion"/>
  </si>
  <si>
    <t>BUDGET JUSTIFICATION (NARRATIVE)</t>
  </si>
  <si>
    <t>GRANT FUNDS</t>
  </si>
  <si>
    <t>MATCH SOURCE (IF APPLICABLE)</t>
  </si>
  <si>
    <t>PERCENT ALLOCATED ON PROJECT</t>
  </si>
  <si>
    <t>CAL. MONTHS ON PROJECT</t>
  </si>
  <si>
    <t>PERSONNEL HOURLY RATE</t>
  </si>
  <si>
    <t>NUMBER OF HOURS ON PROJECT IN PERIOD</t>
  </si>
  <si>
    <t>FRINGE RATE (IF APPLICABLE)</t>
  </si>
  <si>
    <t>TOTAL GRANT FUNDS</t>
  </si>
  <si>
    <t>TOTAL NON-FEDERAL MATCH</t>
  </si>
  <si>
    <t>TOTAL PROJECT BUDGET</t>
  </si>
  <si>
    <t>SECTION E: TOTAL INCENTIVES</t>
  </si>
  <si>
    <t>DOLLAR AMOUNT OF INCENTIVES TO DISTRIBUTE</t>
  </si>
  <si>
    <t>INDIRECT RATE (IF APPLICABLE)</t>
  </si>
  <si>
    <t>MTDC</t>
  </si>
  <si>
    <t>TOTAL INDIRECT</t>
  </si>
  <si>
    <t>COST PER UNIT</t>
  </si>
  <si>
    <t>NUMBER OF UNITS</t>
  </si>
  <si>
    <t>TOTAL GRANT INDIRECT</t>
  </si>
  <si>
    <t>PERSONNEL TITLE</t>
  </si>
  <si>
    <t>TYPE OF TRAVEL (DROPDOWN MENU)</t>
  </si>
  <si>
    <t>TYPE OF TRAINING COST (DROPDOWN MENU)</t>
  </si>
  <si>
    <t>SUBSECTION &amp; EXPENSE TYPE (DROPDOWN MENU)</t>
  </si>
  <si>
    <t>NAME OF PERSONNEL PERFORMING WORK</t>
  </si>
  <si>
    <t>PERSONNEL SALARY</t>
  </si>
  <si>
    <t>Parking</t>
  </si>
  <si>
    <t>SECTION A: SALARIED PERSONNEL (DO NOT INCLUDE VOLUNTEERS)</t>
  </si>
  <si>
    <t>SECTION B: HOURLY PERSONNEL (DO NOT INCLUDE VOLUNTEERS)</t>
  </si>
  <si>
    <t>9. Volunteers</t>
  </si>
  <si>
    <t>10. Other (Specify)</t>
  </si>
  <si>
    <t>8. In-Kind 3rd Party Contribution (Excluding Volunteers)</t>
  </si>
  <si>
    <t>MARKET MATCH BUDGET: JULY 1 2017- JUNE 30 2018</t>
  </si>
  <si>
    <t xml:space="preserve">SECTION I TOTAL </t>
  </si>
  <si>
    <t>FRINGE RATE % (IF APPLICABLE)</t>
  </si>
  <si>
    <t>5. Other (Specify)</t>
  </si>
  <si>
    <t>Other (Specify)</t>
  </si>
  <si>
    <t>Hotel / Accomodations</t>
  </si>
  <si>
    <t>Mileage</t>
  </si>
  <si>
    <t>All expenses (grant and match) must directly benefit and be specifically identifiable with approved Market Match project objectives.</t>
  </si>
  <si>
    <t>Parking at FINI Face to Face Meeting</t>
  </si>
  <si>
    <t>Hotel at FINI Face to Face Meeting</t>
  </si>
  <si>
    <t>Charlie Brown</t>
  </si>
  <si>
    <t>Cash match is earned revenue from stall fees generated at the Always Sunny Farmers Market.</t>
  </si>
  <si>
    <t xml:space="preserve"> Jane Farmer</t>
  </si>
  <si>
    <t>Market Match flyers for customer outreach</t>
  </si>
  <si>
    <t>Market Match posters for customer outreach</t>
  </si>
  <si>
    <t>Market Match Scrip, Wooden Nickels</t>
  </si>
  <si>
    <t>Market Manager</t>
  </si>
  <si>
    <t>Volunteers to assist Market Manager at the information booth</t>
  </si>
  <si>
    <t>Volunteers assist the Farmers' Market Manager at the information booth, in order to efficiently distribute EBT and Market Match scrip and track customer transactions. There are typically at least 2 volunteers per market day. 2 X 3hrs/week X 50 week = 300 hours X $15/hr = $4500</t>
  </si>
  <si>
    <t xml:space="preserve">Volunteer time value is based on a similar position, Market Assistant paid $15/hr., at the Always Sunny Farmers' Market. </t>
  </si>
  <si>
    <t>INCENTIVE FUNDS</t>
  </si>
  <si>
    <t>NON-INCENTIVE FUNDS</t>
  </si>
  <si>
    <t>INCENTIVES AS PERCENT OF TOTAL BUDGET</t>
  </si>
  <si>
    <t>NON-INCENTIVE TO INCENTIVE FUNDING</t>
  </si>
  <si>
    <t>TOTAL BUDGET</t>
  </si>
  <si>
    <t>Staff mileage to FINI Face to Face Meeting</t>
  </si>
  <si>
    <t>Parking to attend the required face to face meeting in Oakland.</t>
  </si>
  <si>
    <t>A separate scrip is required for the Market Match incentives. Always Sunny farmers' market will utilize wooden nickels.</t>
  </si>
  <si>
    <t>Cash match for staff time is from a grant from Kaiser Permenente.</t>
  </si>
  <si>
    <t>$5000 cash match for staff time is from a grant from Kaiser Permenente.</t>
  </si>
  <si>
    <t xml:space="preserve">Program Coordinator </t>
  </si>
  <si>
    <t>Program Manager</t>
  </si>
  <si>
    <t>James Berry</t>
  </si>
  <si>
    <t>SECTION E: PARTICIPANT/TRAINING COSTS (EXCLUDING INCENTIVES)</t>
  </si>
  <si>
    <t>SECTION I: TOTAL DIRECT &amp; INDIRECT COSTS</t>
  </si>
  <si>
    <t>ALWAYS SUNNY CERTIFIED FARMERS' MARKET</t>
  </si>
  <si>
    <t>Approximately $40,000 in Market Match incentives will be distributed over the 12 months. We estimate approximately 80 customers per market day @ $10 receiving $10 in incentives each. 80 X $10 X 50 weeks = $40,000</t>
  </si>
  <si>
    <t>Over the 12 months of July 2018-June 2019 Jane will be working 8 hours per week on the grant: overseeing staff, conducting program planning and promotion, attending all Ecology Center webinars and trainings, preparing monthly invoices and reports.</t>
  </si>
  <si>
    <t>Over the 12 months of July 2018-June 2019 James will be working  6 hours per week on the grant: aggregating all data for reports, working with Market Manager to ensure smooth implementation, and conducting outreach to CalFresh customers.</t>
  </si>
  <si>
    <t>For the 12 months July 2018-June 2019 Charlie will be swiping customer EBT cards and distributing EBT and Market Match scrip (4 hrs per week.) Charlie will also be responsible for Market Match reconciliation and reporting (2 hrs per week.) 6 hrs X 50 weeks = 300 hours.</t>
  </si>
  <si>
    <t>Hotel to attend the required face to face meeting in Oakland. 1 night at the federal allowable lodging rate in Oakland, $140/night.</t>
  </si>
  <si>
    <t>Mileage to attend the required face to face meeting in Oakland. 120 miles at the IRS mileage rate of $.545.</t>
  </si>
  <si>
    <t>Outreach will be necessary in order to educate and inform CalFresh clients about the Market Match incentive at the farmers' market.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</si>
</sst>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_(* #,##0.00_);_(* \(#,##0.00\);_(* &quot;-&quot;??_);_(@_)"/>
    <numFmt numFmtId="166" formatCode="&quot;$&quot;#,##0.00"/>
    <numFmt numFmtId="167" formatCode="_(* #,##0_);_(* \(#,##0\);_(* &quot;-&quot;??_);_(@_)"/>
    <numFmt numFmtId="168" formatCode="&quot;$&quot;#,##0.000"/>
  </numFmts>
  <fonts count="29" x14ac:knownFonts="1">
    <font>
      <sz val="11"/>
      <color theme="1"/>
      <name val="Calibri"/>
      <family val="2"/>
      <scheme val="minor"/>
    </font>
    <font>
      <sz val="12"/>
      <color theme="1"/>
      <name val="Calibri"/>
      <family val="2"/>
      <scheme val="minor"/>
    </font>
    <font>
      <sz val="11"/>
      <color theme="1"/>
      <name val="Calibri"/>
      <family val="2"/>
      <scheme val="minor"/>
    </font>
    <font>
      <b/>
      <sz val="12"/>
      <color indexed="8"/>
      <name val="Arial"/>
      <family val="2"/>
    </font>
    <font>
      <b/>
      <sz val="14"/>
      <color indexed="8"/>
      <name val="Calibri"/>
      <family val="2"/>
    </font>
    <font>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scheme val="minor"/>
    </font>
    <font>
      <b/>
      <sz val="14"/>
      <color indexed="8"/>
      <name val="Arial"/>
      <family val="2"/>
    </font>
    <font>
      <sz val="14"/>
      <color theme="1"/>
      <name val="Calibri"/>
      <family val="2"/>
      <scheme val="minor"/>
    </font>
    <font>
      <sz val="14"/>
      <color indexed="8"/>
      <name val="Arial"/>
      <family val="2"/>
    </font>
    <font>
      <b/>
      <sz val="16"/>
      <color indexed="8"/>
      <name val="Arial"/>
      <family val="2"/>
    </font>
  </fonts>
  <fills count="34">
    <fill>
      <patternFill patternType="none"/>
    </fill>
    <fill>
      <patternFill patternType="gray125"/>
    </fill>
    <fill>
      <patternFill patternType="solid">
        <fgColor theme="0" tint="-0.249977111117893"/>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C0C0C0"/>
        <bgColor indexed="64"/>
      </patternFill>
    </fill>
    <fill>
      <patternFill patternType="solid">
        <fgColor rgb="FF969696"/>
        <bgColor indexed="64"/>
      </patternFill>
    </fill>
  </fills>
  <borders count="20">
    <border>
      <left/>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s>
  <cellStyleXfs count="50">
    <xf numFmtId="0" fontId="0" fillId="0" borderId="0"/>
    <xf numFmtId="164" fontId="2" fillId="0" borderId="0" applyFont="0" applyFill="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8" fillId="8" borderId="0" applyNumberFormat="0" applyBorder="0" applyAlignment="0" applyProtection="0"/>
    <xf numFmtId="0" fontId="9" fillId="25" borderId="10" applyNumberFormat="0" applyAlignment="0" applyProtection="0"/>
    <xf numFmtId="0" fontId="10" fillId="26" borderId="11" applyNumberFormat="0" applyAlignment="0" applyProtection="0"/>
    <xf numFmtId="165"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2" fillId="0" borderId="0" applyNumberFormat="0" applyFill="0" applyBorder="0" applyAlignment="0" applyProtection="0"/>
    <xf numFmtId="0" fontId="13" fillId="9" borderId="0" applyNumberFormat="0" applyBorder="0" applyAlignment="0" applyProtection="0"/>
    <xf numFmtId="0" fontId="14" fillId="0" borderId="12" applyNumberFormat="0" applyFill="0" applyAlignment="0" applyProtection="0"/>
    <xf numFmtId="0" fontId="15" fillId="0" borderId="13" applyNumberFormat="0" applyFill="0" applyAlignment="0" applyProtection="0"/>
    <xf numFmtId="0" fontId="16" fillId="0" borderId="14" applyNumberFormat="0" applyFill="0" applyAlignment="0" applyProtection="0"/>
    <xf numFmtId="0" fontId="16" fillId="0" borderId="0" applyNumberFormat="0" applyFill="0" applyBorder="0" applyAlignment="0" applyProtection="0"/>
    <xf numFmtId="0" fontId="17" fillId="12" borderId="10" applyNumberFormat="0" applyAlignment="0" applyProtection="0"/>
    <xf numFmtId="0" fontId="18" fillId="0" borderId="15" applyNumberFormat="0" applyFill="0" applyAlignment="0" applyProtection="0"/>
    <xf numFmtId="0" fontId="19" fillId="27" borderId="0" applyNumberFormat="0" applyBorder="0" applyAlignment="0" applyProtection="0"/>
    <xf numFmtId="0" fontId="11" fillId="0" borderId="0"/>
    <xf numFmtId="0" fontId="11" fillId="28" borderId="16" applyNumberFormat="0" applyFont="0" applyAlignment="0" applyProtection="0"/>
    <xf numFmtId="0" fontId="11" fillId="28" borderId="16" applyNumberFormat="0" applyFont="0" applyAlignment="0" applyProtection="0"/>
    <xf numFmtId="0" fontId="20" fillId="25" borderId="17" applyNumberFormat="0" applyAlignment="0" applyProtection="0"/>
    <xf numFmtId="0" fontId="21" fillId="0" borderId="0" applyNumberFormat="0" applyFill="0" applyBorder="0" applyAlignment="0" applyProtection="0"/>
    <xf numFmtId="0" fontId="22" fillId="0" borderId="18" applyNumberFormat="0" applyFill="0" applyAlignment="0" applyProtection="0"/>
    <xf numFmtId="0" fontId="23" fillId="0" borderId="0" applyNumberFormat="0" applyFill="0" applyBorder="0" applyAlignment="0" applyProtection="0"/>
    <xf numFmtId="165" fontId="2" fillId="0" borderId="0" applyFont="0" applyFill="0" applyBorder="0" applyAlignment="0" applyProtection="0"/>
  </cellStyleXfs>
  <cellXfs count="121">
    <xf numFmtId="0" fontId="0" fillId="0" borderId="0" xfId="0"/>
    <xf numFmtId="0" fontId="3"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5" fillId="0" borderId="5"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166" fontId="5" fillId="0" borderId="5" xfId="1" applyNumberFormat="1" applyFont="1" applyFill="1" applyBorder="1" applyAlignment="1" applyProtection="1">
      <alignment horizontal="center" vertical="center" wrapText="1"/>
      <protection locked="0"/>
    </xf>
    <xf numFmtId="9" fontId="5" fillId="0" borderId="5" xfId="1" applyNumberFormat="1" applyFont="1" applyFill="1" applyBorder="1" applyAlignment="1" applyProtection="1">
      <alignment horizontal="center" vertical="center" wrapText="1"/>
      <protection locked="0"/>
    </xf>
    <xf numFmtId="0" fontId="5" fillId="0" borderId="5" xfId="1" applyNumberFormat="1" applyFont="1" applyFill="1" applyBorder="1" applyAlignment="1" applyProtection="1">
      <alignment horizontal="center" vertical="center" wrapText="1"/>
      <protection locked="0"/>
    </xf>
    <xf numFmtId="9" fontId="5" fillId="0" borderId="5" xfId="0" applyNumberFormat="1" applyFont="1" applyFill="1" applyBorder="1" applyAlignment="1" applyProtection="1">
      <alignment horizontal="center" vertical="center" wrapText="1"/>
      <protection locked="0"/>
    </xf>
    <xf numFmtId="166" fontId="5" fillId="5" borderId="5" xfId="0" applyNumberFormat="1" applyFont="1" applyFill="1" applyBorder="1" applyAlignment="1" applyProtection="1">
      <alignment horizontal="center" vertical="center" wrapText="1"/>
      <protection locked="0"/>
    </xf>
    <xf numFmtId="166" fontId="5" fillId="31" borderId="5"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vertical="center" wrapText="1"/>
      <protection locked="0"/>
    </xf>
    <xf numFmtId="14" fontId="5" fillId="0" borderId="5" xfId="0" applyNumberFormat="1"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5" fillId="0" borderId="0" xfId="0" applyFont="1" applyAlignment="1" applyProtection="1">
      <alignment vertical="center" wrapText="1"/>
      <protection locked="0"/>
    </xf>
    <xf numFmtId="0" fontId="5" fillId="0" borderId="5" xfId="0" applyFont="1" applyBorder="1" applyAlignment="1" applyProtection="1">
      <alignment horizontal="center" vertical="center" wrapText="1"/>
      <protection locked="0"/>
    </xf>
    <xf numFmtId="166" fontId="5" fillId="0" borderId="5" xfId="0" applyNumberFormat="1" applyFont="1" applyBorder="1" applyAlignment="1" applyProtection="1">
      <alignment horizontal="center" vertical="center" wrapText="1"/>
      <protection locked="0"/>
    </xf>
    <xf numFmtId="3" fontId="5" fillId="0" borderId="5" xfId="0" applyNumberFormat="1" applyFont="1" applyBorder="1" applyAlignment="1" applyProtection="1">
      <alignment horizontal="center" vertical="center" wrapText="1"/>
      <protection locked="0"/>
    </xf>
    <xf numFmtId="0" fontId="5" fillId="0" borderId="5" xfId="49" applyNumberFormat="1" applyFont="1" applyFill="1" applyBorder="1" applyAlignment="1" applyProtection="1">
      <alignment vertical="center" wrapText="1"/>
      <protection locked="0"/>
    </xf>
    <xf numFmtId="4" fontId="5" fillId="0" borderId="5" xfId="0" applyNumberFormat="1" applyFont="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5" fillId="0" borderId="0" xfId="0" applyFont="1" applyFill="1" applyAlignment="1" applyProtection="1">
      <alignment vertical="center" wrapText="1"/>
      <protection locked="0"/>
    </xf>
    <xf numFmtId="166" fontId="3" fillId="0" borderId="0" xfId="0" applyNumberFormat="1" applyFont="1" applyFill="1" applyAlignment="1" applyProtection="1">
      <alignment vertical="center" wrapText="1"/>
      <protection locked="0"/>
    </xf>
    <xf numFmtId="166" fontId="3" fillId="0" borderId="5" xfId="0" applyNumberFormat="1" applyFont="1" applyFill="1" applyBorder="1" applyAlignment="1" applyProtection="1">
      <alignment horizontal="center" vertical="center" wrapText="1"/>
      <protection locked="0"/>
    </xf>
    <xf numFmtId="0" fontId="5" fillId="0" borderId="0" xfId="0" applyNumberFormat="1" applyFont="1" applyAlignment="1" applyProtection="1">
      <alignment vertical="center" wrapText="1"/>
      <protection locked="0"/>
    </xf>
    <xf numFmtId="168" fontId="5" fillId="0" borderId="4" xfId="0" applyNumberFormat="1" applyFont="1" applyFill="1" applyBorder="1" applyAlignment="1" applyProtection="1">
      <alignment horizontal="center" vertical="center" wrapText="1"/>
      <protection locked="0"/>
    </xf>
    <xf numFmtId="167" fontId="5" fillId="0" borderId="5" xfId="49" applyNumberFormat="1" applyFont="1" applyBorder="1" applyAlignment="1" applyProtection="1">
      <alignment horizontal="center" vertical="center" wrapText="1"/>
      <protection locked="0"/>
    </xf>
    <xf numFmtId="0" fontId="5" fillId="0" borderId="5" xfId="0" applyNumberFormat="1" applyFont="1" applyBorder="1" applyAlignment="1" applyProtection="1">
      <alignment vertical="center" wrapText="1"/>
      <protection locked="0"/>
    </xf>
    <xf numFmtId="166" fontId="5" fillId="0" borderId="5" xfId="0" applyNumberFormat="1" applyFont="1" applyFill="1" applyBorder="1" applyAlignment="1" applyProtection="1">
      <alignment horizontal="center" vertical="center" wrapText="1"/>
      <protection locked="0"/>
    </xf>
    <xf numFmtId="2" fontId="5" fillId="0" borderId="5" xfId="0" applyNumberFormat="1" applyFont="1" applyBorder="1" applyAlignment="1" applyProtection="1">
      <alignment horizontal="center" vertical="center" wrapText="1"/>
      <protection locked="0"/>
    </xf>
    <xf numFmtId="167" fontId="3" fillId="0" borderId="5" xfId="49" applyNumberFormat="1" applyFont="1" applyFill="1" applyBorder="1" applyAlignment="1" applyProtection="1">
      <alignment horizontal="center" vertical="center" wrapText="1"/>
      <protection locked="0"/>
    </xf>
    <xf numFmtId="166" fontId="5" fillId="0" borderId="0" xfId="0" applyNumberFormat="1" applyFont="1" applyFill="1" applyAlignment="1" applyProtection="1">
      <alignment vertical="center" wrapText="1"/>
      <protection locked="0"/>
    </xf>
    <xf numFmtId="10" fontId="5" fillId="0" borderId="5" xfId="0" applyNumberFormat="1" applyFont="1" applyFill="1" applyBorder="1" applyAlignment="1" applyProtection="1">
      <alignment horizontal="center" vertical="center" wrapText="1"/>
      <protection locked="0"/>
    </xf>
    <xf numFmtId="0" fontId="0" fillId="0" borderId="0" xfId="0" applyProtection="1">
      <protection locked="0"/>
    </xf>
    <xf numFmtId="0" fontId="26" fillId="0" borderId="0" xfId="0" applyFont="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166" fontId="3"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center" wrapText="1"/>
    </xf>
    <xf numFmtId="166" fontId="5" fillId="4" borderId="5" xfId="0" applyNumberFormat="1" applyFont="1" applyFill="1" applyBorder="1" applyAlignment="1" applyProtection="1">
      <alignment horizontal="center" vertical="center" wrapText="1"/>
    </xf>
    <xf numFmtId="166" fontId="5" fillId="4" borderId="2" xfId="0" applyNumberFormat="1" applyFont="1" applyFill="1" applyBorder="1" applyAlignment="1" applyProtection="1">
      <alignment horizontal="center" vertical="center" wrapText="1"/>
    </xf>
    <xf numFmtId="166" fontId="3" fillId="3" borderId="5" xfId="0" applyNumberFormat="1" applyFont="1" applyFill="1" applyBorder="1" applyAlignment="1" applyProtection="1">
      <alignment horizontal="center" vertical="center" wrapText="1"/>
    </xf>
    <xf numFmtId="166" fontId="5" fillId="3" borderId="5" xfId="0" applyNumberFormat="1" applyFont="1" applyFill="1" applyBorder="1" applyAlignment="1" applyProtection="1">
      <alignment horizontal="center" vertical="center" wrapText="1"/>
    </xf>
    <xf numFmtId="166" fontId="3" fillId="3" borderId="2" xfId="0" applyNumberFormat="1"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166" fontId="3" fillId="3" borderId="4" xfId="0" applyNumberFormat="1" applyFont="1" applyFill="1" applyBorder="1" applyAlignment="1" applyProtection="1">
      <alignment vertical="center" wrapText="1"/>
    </xf>
    <xf numFmtId="166" fontId="3" fillId="4" borderId="5"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166" fontId="5" fillId="2" borderId="5" xfId="0" applyNumberFormat="1" applyFont="1" applyFill="1" applyBorder="1" applyAlignment="1" applyProtection="1">
      <alignment horizontal="center" vertical="center" wrapText="1"/>
    </xf>
    <xf numFmtId="0" fontId="3" fillId="30" borderId="3" xfId="0" applyFont="1" applyFill="1" applyBorder="1" applyAlignment="1" applyProtection="1">
      <alignment horizontal="center" vertical="center" wrapText="1"/>
    </xf>
    <xf numFmtId="0" fontId="3" fillId="30" borderId="19" xfId="0" applyFont="1" applyFill="1" applyBorder="1" applyAlignment="1" applyProtection="1">
      <alignment horizontal="center" vertical="center" wrapText="1"/>
    </xf>
    <xf numFmtId="0" fontId="3" fillId="30" borderId="7" xfId="0" applyFont="1" applyFill="1" applyBorder="1" applyAlignment="1" applyProtection="1">
      <alignment horizontal="center" vertical="center" wrapText="1"/>
    </xf>
    <xf numFmtId="166" fontId="5" fillId="32" borderId="5" xfId="0" applyNumberFormat="1" applyFont="1" applyFill="1" applyBorder="1" applyAlignment="1" applyProtection="1">
      <alignment horizontal="center" vertical="center" wrapText="1"/>
    </xf>
    <xf numFmtId="166" fontId="3" fillId="32" borderId="2" xfId="0" applyNumberFormat="1" applyFont="1" applyFill="1" applyBorder="1" applyAlignment="1" applyProtection="1">
      <alignment horizontal="center" vertical="center" wrapText="1"/>
    </xf>
    <xf numFmtId="0" fontId="5" fillId="30" borderId="2" xfId="0" applyFont="1" applyFill="1" applyBorder="1" applyAlignment="1" applyProtection="1">
      <alignment horizontal="center" vertical="center" wrapText="1"/>
    </xf>
    <xf numFmtId="0" fontId="5" fillId="30" borderId="3" xfId="0" applyFont="1" applyFill="1" applyBorder="1" applyAlignment="1" applyProtection="1">
      <alignment horizontal="center" vertical="center" wrapText="1"/>
    </xf>
    <xf numFmtId="0" fontId="5" fillId="30" borderId="4" xfId="0" applyFont="1" applyFill="1" applyBorder="1" applyAlignment="1" applyProtection="1">
      <alignment horizontal="center" vertical="center" wrapText="1"/>
    </xf>
    <xf numFmtId="0" fontId="25" fillId="30" borderId="5" xfId="0" applyFont="1" applyFill="1" applyBorder="1" applyAlignment="1" applyProtection="1">
      <alignment horizontal="center" vertical="center" wrapText="1"/>
    </xf>
    <xf numFmtId="0" fontId="25" fillId="30" borderId="1" xfId="0" applyFont="1" applyFill="1" applyBorder="1" applyAlignment="1" applyProtection="1">
      <alignment horizontal="center" vertical="center" wrapText="1"/>
    </xf>
    <xf numFmtId="0" fontId="25" fillId="30" borderId="8" xfId="0" applyFont="1" applyFill="1" applyBorder="1" applyAlignment="1" applyProtection="1">
      <alignment horizontal="center" vertical="center" wrapText="1"/>
    </xf>
    <xf numFmtId="0" fontId="27" fillId="30" borderId="2" xfId="0" applyFont="1" applyFill="1" applyBorder="1" applyAlignment="1" applyProtection="1">
      <alignment horizontal="center" vertical="center" wrapText="1"/>
    </xf>
    <xf numFmtId="0" fontId="25" fillId="30" borderId="4" xfId="0" applyFont="1" applyFill="1" applyBorder="1" applyAlignment="1" applyProtection="1">
      <alignment horizontal="center" vertical="center" wrapText="1"/>
    </xf>
    <xf numFmtId="166" fontId="28" fillId="32" borderId="5" xfId="0" applyNumberFormat="1" applyFont="1" applyFill="1" applyBorder="1" applyAlignment="1" applyProtection="1">
      <alignment horizontal="center" vertical="center" wrapText="1"/>
    </xf>
    <xf numFmtId="166" fontId="28" fillId="33" borderId="5" xfId="0" applyNumberFormat="1"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3" fillId="30" borderId="4" xfId="0" applyFont="1" applyFill="1" applyBorder="1" applyAlignment="1" applyProtection="1">
      <alignment horizontal="center" vertical="center" wrapText="1"/>
    </xf>
    <xf numFmtId="9" fontId="5" fillId="4" borderId="5" xfId="0" applyNumberFormat="1" applyFont="1" applyFill="1" applyBorder="1" applyAlignment="1" applyProtection="1">
      <alignment horizontal="center" vertical="center" wrapText="1"/>
    </xf>
    <xf numFmtId="0" fontId="5" fillId="0" borderId="0" xfId="0" applyFont="1" applyFill="1" applyBorder="1" applyAlignment="1" applyProtection="1">
      <alignment vertical="center" wrapText="1"/>
      <protection hidden="1"/>
    </xf>
    <xf numFmtId="0" fontId="5" fillId="0" borderId="0" xfId="0" applyFont="1" applyFill="1" applyBorder="1" applyAlignment="1" applyProtection="1">
      <alignment horizontal="left" vertical="center" wrapText="1"/>
      <protection hidden="1"/>
    </xf>
    <xf numFmtId="0" fontId="0" fillId="0" borderId="0" xfId="0" applyBorder="1" applyProtection="1">
      <protection hidden="1"/>
    </xf>
    <xf numFmtId="0" fontId="0" fillId="0" borderId="0" xfId="0" applyProtection="1">
      <protection hidden="1"/>
    </xf>
    <xf numFmtId="14" fontId="0" fillId="0" borderId="5" xfId="0" applyNumberFormat="1" applyBorder="1" applyProtection="1">
      <protection locked="0"/>
    </xf>
    <xf numFmtId="0" fontId="3" fillId="30" borderId="2" xfId="0" applyFont="1" applyFill="1" applyBorder="1" applyAlignment="1" applyProtection="1">
      <alignment horizontal="center" vertical="center" wrapText="1"/>
    </xf>
    <xf numFmtId="0" fontId="3" fillId="30" borderId="5" xfId="0" applyFont="1" applyFill="1" applyBorder="1" applyAlignment="1" applyProtection="1">
      <alignment horizontal="center" vertical="center" wrapText="1"/>
    </xf>
    <xf numFmtId="166" fontId="3" fillId="3" borderId="2" xfId="0" applyNumberFormat="1" applyFont="1" applyFill="1" applyBorder="1" applyAlignment="1" applyProtection="1">
      <alignment vertical="center" wrapText="1"/>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25" fillId="3" borderId="19"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5" fillId="0" borderId="5" xfId="0"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25" fillId="3" borderId="2" xfId="0" applyFont="1" applyFill="1" applyBorder="1" applyAlignment="1" applyProtection="1">
      <alignment horizontal="left" vertical="center" wrapText="1"/>
    </xf>
    <xf numFmtId="0" fontId="26" fillId="0" borderId="4" xfId="0" applyFont="1" applyBorder="1" applyAlignment="1" applyProtection="1">
      <alignment horizontal="left" vertical="center" wrapText="1"/>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1" fillId="0" borderId="2" xfId="0" applyFont="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7" xfId="0" applyBorder="1" applyAlignment="1" applyProtection="1">
      <alignment horizontal="left" vertical="center" wrapText="1"/>
    </xf>
    <xf numFmtId="0" fontId="25" fillId="6" borderId="2" xfId="0" applyFont="1" applyFill="1" applyBorder="1" applyAlignment="1" applyProtection="1">
      <alignment horizontal="left" vertical="center" wrapText="1"/>
    </xf>
    <xf numFmtId="0" fontId="26" fillId="0" borderId="3" xfId="0" applyFont="1" applyBorder="1" applyAlignment="1" applyProtection="1">
      <alignment horizontal="left" vertical="center" wrapText="1"/>
    </xf>
    <xf numFmtId="0" fontId="3" fillId="30" borderId="2" xfId="0" applyFont="1" applyFill="1" applyBorder="1" applyAlignment="1" applyProtection="1">
      <alignment horizontal="center" vertical="center" wrapText="1"/>
    </xf>
    <xf numFmtId="166" fontId="3" fillId="33" borderId="2" xfId="0" applyNumberFormat="1" applyFont="1" applyFill="1" applyBorder="1" applyAlignment="1" applyProtection="1">
      <alignment horizontal="center" vertical="center" wrapText="1"/>
    </xf>
    <xf numFmtId="0" fontId="3" fillId="30" borderId="5" xfId="0" applyFont="1" applyFill="1" applyBorder="1" applyAlignment="1" applyProtection="1">
      <alignment horizontal="center" vertical="center" wrapText="1"/>
    </xf>
    <xf numFmtId="0" fontId="5" fillId="0" borderId="2"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9" fontId="5" fillId="0" borderId="2" xfId="0" applyNumberFormat="1" applyFont="1" applyBorder="1" applyAlignment="1" applyProtection="1">
      <alignment horizontal="center" vertical="center" wrapText="1"/>
      <protection locked="0"/>
    </xf>
    <xf numFmtId="9" fontId="0" fillId="0" borderId="4" xfId="0" applyNumberFormat="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25" fillId="3" borderId="8" xfId="0" applyFont="1" applyFill="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6" fillId="0" borderId="6" xfId="0" applyFont="1" applyBorder="1" applyAlignment="1" applyProtection="1">
      <alignment horizontal="left" vertical="center" wrapText="1"/>
    </xf>
    <xf numFmtId="166" fontId="3" fillId="3" borderId="2" xfId="0" applyNumberFormat="1" applyFont="1" applyFill="1" applyBorder="1" applyAlignment="1" applyProtection="1">
      <alignment horizontal="left" vertical="center" wrapText="1"/>
    </xf>
    <xf numFmtId="0" fontId="25" fillId="0" borderId="8" xfId="0" applyFont="1" applyFill="1" applyBorder="1" applyAlignment="1" applyProtection="1">
      <alignment horizontal="center" vertical="center" wrapText="1"/>
      <protection locked="0"/>
    </xf>
    <xf numFmtId="0" fontId="26" fillId="0" borderId="9" xfId="0" applyFont="1" applyBorder="1" applyAlignment="1" applyProtection="1">
      <alignment horizontal="center" vertical="center" wrapText="1"/>
      <protection locked="0"/>
    </xf>
    <xf numFmtId="0" fontId="25" fillId="29" borderId="2" xfId="0" applyNumberFormat="1" applyFont="1" applyFill="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166" fontId="3" fillId="3" borderId="2" xfId="0" applyNumberFormat="1" applyFont="1" applyFill="1" applyBorder="1" applyAlignment="1" applyProtection="1">
      <alignment vertical="center" wrapText="1"/>
    </xf>
    <xf numFmtId="0" fontId="0" fillId="0" borderId="4" xfId="0" applyBorder="1" applyAlignment="1" applyProtection="1">
      <alignment vertical="center" wrapText="1"/>
    </xf>
  </cellXfs>
  <cellStyles count="50">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omma" xfId="49" builtinId="3"/>
    <cellStyle name="Comma 2" xfId="29"/>
    <cellStyle name="Comma 3" xfId="30"/>
    <cellStyle name="Currency" xfId="1" builtinId="4"/>
    <cellStyle name="Currency 2" xfId="31"/>
    <cellStyle name="Currency 3" xfId="32"/>
    <cellStyle name="Explanatory Text 2" xfId="33"/>
    <cellStyle name="Good 2" xfId="34"/>
    <cellStyle name="Heading 1 2" xfId="35"/>
    <cellStyle name="Heading 2 2" xfId="36"/>
    <cellStyle name="Heading 3 2" xfId="37"/>
    <cellStyle name="Heading 4 2" xfId="38"/>
    <cellStyle name="Input 2" xfId="39"/>
    <cellStyle name="Linked Cell 2" xfId="40"/>
    <cellStyle name="Neutral 2" xfId="41"/>
    <cellStyle name="Normal" xfId="0" builtinId="0"/>
    <cellStyle name="Normal 2" xfId="42"/>
    <cellStyle name="Note 2" xfId="43"/>
    <cellStyle name="Note 3" xfId="44"/>
    <cellStyle name="Output 2" xfId="45"/>
    <cellStyle name="Title 2" xfId="46"/>
    <cellStyle name="Total 2" xfId="47"/>
    <cellStyle name="Warning Text 2" xfId="48"/>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Medium7"/>
  <colors>
    <mruColors>
      <color rgb="FF969696"/>
      <color rgb="FFC0C0C0"/>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revisionHeaders" Target="revisions/revisionHeaders.xml"/><Relationship Id="rId8" Type="http://schemas.openxmlformats.org/officeDocument/2006/relationships/usernames" Target="revisions/userNames.xml"/><Relationship Id="rId1" Type="http://schemas.openxmlformats.org/officeDocument/2006/relationships/worksheet" Target="worksheets/sheet1.xml"/><Relationship Id="rId2" Type="http://schemas.openxmlformats.org/officeDocument/2006/relationships/worksheet" Target="worksheets/sheet2.xml"/></Relationships>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 Id="rId2"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2AA4002-3C13-0748-88C8-97DD9844D4B7}" diskRevisions="1" revisionId="13" version="2">
  <header guid="{51D3DEC3-16E1-1D4D-BE7B-A0AB5A21AFDB}" dateTime="2018-02-16T09:01:14" maxSheetId="3" userName="FMAE Program Coordinator" r:id="rId1">
    <sheetIdMap count="2">
      <sheetId val="1"/>
      <sheetId val="2"/>
    </sheetIdMap>
  </header>
  <header guid="{B2AA4002-3C13-0748-88C8-97DD9844D4B7}" dateTime="2018-02-16T10:22:46" maxSheetId="3" userName="FMAE Program Coordinator" r:id="rId2" minRId="1" maxRId="11">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K5" t="inlineStr">
      <is>
        <t>Over the 12 months of July 2017-June 2018 Jane will be working 8 hours per week on the grant: overseeing staff, conducting program planning and promotion, attending all Ecology Center webinars and trainings, preparing monthly invoices and reports.</t>
      </is>
    </oc>
    <nc r="K5" t="inlineStr">
      <is>
        <t>Over the 12 months of July 2018-June 2019 Jane will be working 8 hours per week on the grant: overseeing staff, conducting program planning and promotion, attending all Ecology Center webinars and trainings, preparing monthly invoices and reports.</t>
      </is>
    </nc>
  </rcc>
  <rcc rId="2" sId="1">
    <oc r="K6" t="inlineStr">
      <is>
        <t>Over the 12 months of July 2017-June 2018 James will be working  6 hours per week on the grant: aggregating all data for reports, working with Market Manager to ensure smooth implementation, and conducting outreach to CalFresh customers.</t>
      </is>
    </oc>
    <nc r="K6" t="inlineStr">
      <is>
        <t>Over the 12 months of July 2018-June 2019 James will be working  6 hours per week on the grant: aggregating all data for reports, working with Market Manager to ensure smooth implementation, and conducting outreach to CalFresh customers.</t>
      </is>
    </nc>
  </rcc>
  <rcc rId="3" sId="1">
    <oc r="K18" t="inlineStr">
      <is>
        <t>For the 12 months July 2017 -June 2018 Charlie will be swiping customer EBT cards and distributing EBT and Market Match scrip (4 hrs per week.) Charlie will also be responsible for Market Match reconciliation and reporting (2 hrs per week.) 6 hrs X 50 weeks = 300 hours.</t>
      </is>
    </oc>
    <nc r="K18" t="inlineStr">
      <is>
        <t>For the 12 months July 2018-June 2019 Charlie will be swiping customer EBT cards and distributing EBT and Market Match scrip (4 hrs per week.) Charlie will also be responsible for Market Match reconciliation and reporting (2 hrs per week.) 6 hrs X 50 weeks = 300 hours.</t>
      </is>
    </nc>
  </rcc>
  <rcc rId="4" sId="1" numFmtId="11">
    <oc r="H33">
      <v>161</v>
    </oc>
    <nc r="H33">
      <v>140</v>
    </nc>
  </rcc>
  <rcc rId="5" sId="1" numFmtId="11">
    <oc r="E33">
      <v>161</v>
    </oc>
    <nc r="E33">
      <v>140</v>
    </nc>
  </rcc>
  <rcc rId="6" sId="1">
    <oc r="K33" t="inlineStr">
      <is>
        <t>Hotel to attend the required face to face meeting in Oakland. 1 night at the federal allowable lodging rate in Oakland, $161/night.</t>
      </is>
    </oc>
    <nc r="K33" t="inlineStr">
      <is>
        <t>Hotel to attend the required face to face meeting in Oakland. 1 night at the federal allowable lodging rate in Oakland, $140/night.</t>
      </is>
    </nc>
  </rcc>
  <rcc rId="7" sId="1" numFmtId="11">
    <oc r="E34">
      <v>0.53500000000000003</v>
    </oc>
    <nc r="E34">
      <v>0.54500000000000004</v>
    </nc>
  </rcc>
  <rcc rId="8" sId="1" numFmtId="11">
    <oc r="H34">
      <v>64.2</v>
    </oc>
    <nc r="H34">
      <v>65.400000000000006</v>
    </nc>
  </rcc>
  <rcc rId="9" sId="1">
    <oc r="K34" t="inlineStr">
      <is>
        <t>Mileage to attend the required face to face meeting in Oakland. 120 miles at the IRS mileage rate of $.535.</t>
      </is>
    </oc>
    <nc r="K34" t="inlineStr">
      <is>
        <t>Mileage to attend the required face to face meeting in Oakland. 120 miles at the IRS mileage rate of $.545.</t>
      </is>
    </nc>
  </rcc>
  <rcc rId="10" sId="1">
    <oc r="K53" t="inlineStr">
      <is>
        <t>Oureach will be necessary in order to educate and inform CalFresh clients about the Market Match incentive at the farmers' market.</t>
      </is>
    </oc>
    <nc r="K53" t="inlineStr">
      <is>
        <t>Outreach will be necessary in order to educate and inform CalFresh clients about the Market Match incentive at the farmers' market.</t>
      </is>
    </nc>
  </rcc>
  <rcc rId="11" sId="1">
    <oc r="K54" t="inlineStr">
      <is>
        <t>Oureach will be necessary in order to educate and inform CalFresh clients about the Market Match incentive at the farmers' market.</t>
      </is>
    </oc>
    <nc r="K54" t="inlineStr">
      <is>
        <t>Outreach will be necessary in order to educate and inform CalFresh clients about the Market Match incentive at the farmers' market.</t>
      </is>
    </nc>
  </rcc>
  <rcv guid="{48650AC8-90DF-6342-8276-32AA9199139E}" action="delete"/>
  <rdn rId="0" localSheetId="1" customView="1" name="Z_48650AC8_90DF_6342_8276_32AA9199139E_.wvu.PrintArea" hidden="1" oldHidden="1">
    <formula>Budget!$A$1:$L$79</formula>
    <oldFormula>Budget!$A$1:$L$79</oldFormula>
  </rdn>
  <rdn rId="0" localSheetId="1" customView="1" name="Z_48650AC8_90DF_6342_8276_32AA9199139E_.wvu.FilterData" hidden="1" oldHidden="1">
    <formula>Budget!$A$1:$M$122</formula>
    <oldFormula>Budget!$A$1:$M$122</oldFormula>
  </rdn>
  <rcv guid="{48650AC8-90DF-6342-8276-32AA9199139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122"/>
  <sheetViews>
    <sheetView tabSelected="1" workbookViewId="0">
      <selection activeCell="K55" sqref="K55"/>
    </sheetView>
  </sheetViews>
  <sheetFormatPr baseColWidth="10" defaultColWidth="8.83203125" defaultRowHeight="15" x14ac:dyDescent="0"/>
  <cols>
    <col min="1" max="1" width="20" style="2" customWidth="1"/>
    <col min="2" max="2" width="16.83203125" style="2" customWidth="1"/>
    <col min="3" max="3" width="14" style="2" customWidth="1"/>
    <col min="4" max="4" width="16.1640625" style="2" customWidth="1"/>
    <col min="5" max="5" width="16.6640625" style="2" customWidth="1"/>
    <col min="6" max="6" width="17" style="2" customWidth="1"/>
    <col min="7" max="7" width="14.1640625" style="2" bestFit="1" customWidth="1"/>
    <col min="8" max="10" width="19.5" style="2" customWidth="1"/>
    <col min="11" max="11" width="65.1640625" style="33" customWidth="1"/>
    <col min="12" max="12" width="55.83203125" style="33" customWidth="1"/>
    <col min="13" max="13" width="3.83203125" style="2" customWidth="1"/>
    <col min="14" max="16384" width="8.83203125" style="2"/>
  </cols>
  <sheetData>
    <row r="1" spans="1:12" s="1" customFormat="1" ht="49" customHeight="1">
      <c r="A1" s="114" t="s">
        <v>107</v>
      </c>
      <c r="B1" s="115"/>
      <c r="C1" s="115"/>
      <c r="D1" s="115"/>
      <c r="E1" s="115"/>
      <c r="F1" s="115"/>
      <c r="G1" s="115"/>
      <c r="H1" s="115"/>
      <c r="I1" s="115"/>
      <c r="J1" s="115"/>
      <c r="K1" s="115"/>
      <c r="L1" s="115"/>
    </row>
    <row r="2" spans="1:12" ht="50" customHeight="1">
      <c r="A2" s="116" t="s">
        <v>72</v>
      </c>
      <c r="B2" s="117"/>
      <c r="C2" s="117"/>
      <c r="D2" s="117"/>
      <c r="E2" s="117"/>
      <c r="F2" s="117"/>
      <c r="G2" s="117"/>
      <c r="H2" s="117"/>
      <c r="I2" s="117"/>
      <c r="J2" s="117"/>
      <c r="K2" s="117"/>
      <c r="L2" s="118"/>
    </row>
    <row r="3" spans="1:12" s="37" customFormat="1" ht="36" customHeight="1">
      <c r="A3" s="85" t="s">
        <v>67</v>
      </c>
      <c r="B3" s="98"/>
      <c r="C3" s="98"/>
      <c r="D3" s="98"/>
      <c r="E3" s="98"/>
      <c r="F3" s="98"/>
      <c r="G3" s="98"/>
      <c r="H3" s="98"/>
      <c r="I3" s="98"/>
      <c r="J3" s="98"/>
      <c r="K3" s="98"/>
      <c r="L3" s="98"/>
    </row>
    <row r="4" spans="1:12" s="37" customFormat="1" ht="60">
      <c r="A4" s="73" t="s">
        <v>60</v>
      </c>
      <c r="B4" s="73" t="s">
        <v>64</v>
      </c>
      <c r="C4" s="73" t="s">
        <v>65</v>
      </c>
      <c r="D4" s="73" t="s">
        <v>44</v>
      </c>
      <c r="E4" s="73" t="s">
        <v>45</v>
      </c>
      <c r="F4" s="73" t="s">
        <v>48</v>
      </c>
      <c r="G4" s="73" t="s">
        <v>1</v>
      </c>
      <c r="H4" s="73" t="s">
        <v>42</v>
      </c>
      <c r="I4" s="73" t="s">
        <v>18</v>
      </c>
      <c r="J4" s="72" t="s">
        <v>3</v>
      </c>
      <c r="K4" s="73" t="s">
        <v>41</v>
      </c>
      <c r="L4" s="73" t="s">
        <v>43</v>
      </c>
    </row>
    <row r="5" spans="1:12" ht="66" customHeight="1">
      <c r="A5" s="3" t="s">
        <v>103</v>
      </c>
      <c r="B5" s="4" t="s">
        <v>84</v>
      </c>
      <c r="C5" s="5">
        <v>60000</v>
      </c>
      <c r="D5" s="6">
        <v>0.2</v>
      </c>
      <c r="E5" s="7">
        <v>12</v>
      </c>
      <c r="F5" s="8">
        <v>0.3</v>
      </c>
      <c r="G5" s="38">
        <f>(((C5*D5)/12)*E5)*(1+F5)</f>
        <v>15600</v>
      </c>
      <c r="H5" s="9">
        <v>7800</v>
      </c>
      <c r="I5" s="10">
        <v>7800</v>
      </c>
      <c r="J5" s="39">
        <f>SUM(H5:I5)</f>
        <v>15600</v>
      </c>
      <c r="K5" s="11" t="s">
        <v>109</v>
      </c>
      <c r="L5" s="11" t="s">
        <v>100</v>
      </c>
    </row>
    <row r="6" spans="1:12" ht="66" customHeight="1">
      <c r="A6" s="3" t="s">
        <v>102</v>
      </c>
      <c r="B6" s="4" t="s">
        <v>104</v>
      </c>
      <c r="C6" s="5">
        <v>50000</v>
      </c>
      <c r="D6" s="6">
        <v>0.15</v>
      </c>
      <c r="E6" s="7">
        <v>12</v>
      </c>
      <c r="F6" s="8">
        <v>0.22</v>
      </c>
      <c r="G6" s="38">
        <f t="shared" ref="G6:G12" si="0">(((C6*D6)/12)*E6)*(1+F6)</f>
        <v>9150</v>
      </c>
      <c r="H6" s="9">
        <v>0</v>
      </c>
      <c r="I6" s="10">
        <v>9150</v>
      </c>
      <c r="J6" s="39">
        <f t="shared" ref="J6:J7" si="1">SUM(H6:I6)</f>
        <v>9150</v>
      </c>
      <c r="K6" s="11" t="s">
        <v>110</v>
      </c>
      <c r="L6" s="11" t="s">
        <v>83</v>
      </c>
    </row>
    <row r="7" spans="1:12" ht="66" customHeight="1">
      <c r="A7" s="3"/>
      <c r="B7" s="4"/>
      <c r="C7" s="5"/>
      <c r="D7" s="6"/>
      <c r="E7" s="7"/>
      <c r="F7" s="8"/>
      <c r="G7" s="38">
        <f t="shared" si="0"/>
        <v>0</v>
      </c>
      <c r="H7" s="9"/>
      <c r="I7" s="10"/>
      <c r="J7" s="39">
        <f t="shared" si="1"/>
        <v>0</v>
      </c>
      <c r="K7" s="11"/>
      <c r="L7" s="11"/>
    </row>
    <row r="8" spans="1:12" ht="66" customHeight="1">
      <c r="A8" s="3"/>
      <c r="B8" s="4"/>
      <c r="C8" s="5"/>
      <c r="D8" s="6"/>
      <c r="E8" s="7"/>
      <c r="F8" s="8"/>
      <c r="G8" s="38">
        <f t="shared" si="0"/>
        <v>0</v>
      </c>
      <c r="H8" s="9"/>
      <c r="I8" s="10"/>
      <c r="J8" s="39">
        <f t="shared" ref="J8:J13" si="2">SUM(H8:I8)</f>
        <v>0</v>
      </c>
      <c r="K8" s="11"/>
      <c r="L8" s="11"/>
    </row>
    <row r="9" spans="1:12" ht="66" customHeight="1">
      <c r="A9" s="3"/>
      <c r="B9" s="12"/>
      <c r="C9" s="5"/>
      <c r="D9" s="6"/>
      <c r="E9" s="7"/>
      <c r="F9" s="8"/>
      <c r="G9" s="38">
        <f t="shared" si="0"/>
        <v>0</v>
      </c>
      <c r="H9" s="9"/>
      <c r="I9" s="10"/>
      <c r="J9" s="39">
        <f t="shared" si="2"/>
        <v>0</v>
      </c>
      <c r="K9" s="11"/>
      <c r="L9" s="11"/>
    </row>
    <row r="10" spans="1:12" ht="66" customHeight="1">
      <c r="A10" s="3"/>
      <c r="B10" s="4"/>
      <c r="C10" s="5"/>
      <c r="D10" s="6"/>
      <c r="E10" s="7"/>
      <c r="F10" s="8"/>
      <c r="G10" s="38">
        <f t="shared" si="0"/>
        <v>0</v>
      </c>
      <c r="H10" s="9"/>
      <c r="I10" s="10"/>
      <c r="J10" s="39">
        <f t="shared" si="2"/>
        <v>0</v>
      </c>
      <c r="K10" s="11"/>
      <c r="L10" s="11"/>
    </row>
    <row r="11" spans="1:12" ht="66" customHeight="1">
      <c r="A11" s="3"/>
      <c r="B11" s="4"/>
      <c r="C11" s="5"/>
      <c r="D11" s="6"/>
      <c r="E11" s="7"/>
      <c r="F11" s="8"/>
      <c r="G11" s="38">
        <f t="shared" si="0"/>
        <v>0</v>
      </c>
      <c r="H11" s="9"/>
      <c r="I11" s="10"/>
      <c r="J11" s="39">
        <f t="shared" si="2"/>
        <v>0</v>
      </c>
      <c r="K11" s="11"/>
      <c r="L11" s="11"/>
    </row>
    <row r="12" spans="1:12" ht="66" customHeight="1">
      <c r="A12" s="3"/>
      <c r="B12" s="4"/>
      <c r="C12" s="5"/>
      <c r="D12" s="6"/>
      <c r="E12" s="7"/>
      <c r="F12" s="8"/>
      <c r="G12" s="38">
        <f t="shared" si="0"/>
        <v>0</v>
      </c>
      <c r="H12" s="9"/>
      <c r="I12" s="10"/>
      <c r="J12" s="39">
        <f t="shared" si="2"/>
        <v>0</v>
      </c>
      <c r="K12" s="11"/>
      <c r="L12" s="11"/>
    </row>
    <row r="13" spans="1:12" ht="66" customHeight="1">
      <c r="A13" s="3"/>
      <c r="B13" s="12"/>
      <c r="C13" s="5"/>
      <c r="D13" s="6"/>
      <c r="E13" s="7"/>
      <c r="F13" s="8"/>
      <c r="G13" s="38">
        <f>(((C13*D13)/12)*E13)*(1+F13)</f>
        <v>0</v>
      </c>
      <c r="H13" s="9"/>
      <c r="I13" s="10"/>
      <c r="J13" s="39">
        <f t="shared" si="2"/>
        <v>0</v>
      </c>
      <c r="K13" s="11"/>
      <c r="L13" s="11"/>
    </row>
    <row r="14" spans="1:12" s="37" customFormat="1" ht="26" customHeight="1">
      <c r="A14" s="91" t="s">
        <v>4</v>
      </c>
      <c r="B14" s="92"/>
      <c r="C14" s="92"/>
      <c r="D14" s="92"/>
      <c r="E14" s="92"/>
      <c r="F14" s="93"/>
      <c r="G14" s="40">
        <f>SUM(G5:G13)</f>
        <v>24750</v>
      </c>
      <c r="H14" s="41">
        <f>SUM(H5:H13)</f>
        <v>7800</v>
      </c>
      <c r="I14" s="41">
        <f>SUM(I5:I13)</f>
        <v>16950</v>
      </c>
      <c r="J14" s="42">
        <f>SUM(J5:J13)</f>
        <v>24750</v>
      </c>
      <c r="K14" s="119"/>
      <c r="L14" s="120"/>
    </row>
    <row r="15" spans="1:12">
      <c r="A15" s="13"/>
      <c r="B15" s="14"/>
      <c r="C15" s="14"/>
      <c r="D15" s="14"/>
      <c r="E15" s="14"/>
      <c r="F15" s="14"/>
      <c r="G15" s="14"/>
      <c r="H15" s="14"/>
      <c r="I15" s="14"/>
      <c r="J15" s="14"/>
      <c r="K15" s="2"/>
      <c r="L15" s="2"/>
    </row>
    <row r="16" spans="1:12" s="37" customFormat="1" ht="36" customHeight="1">
      <c r="A16" s="109" t="s">
        <v>68</v>
      </c>
      <c r="B16" s="110"/>
      <c r="C16" s="110"/>
      <c r="D16" s="110"/>
      <c r="E16" s="110"/>
      <c r="F16" s="110"/>
      <c r="G16" s="110"/>
      <c r="H16" s="110"/>
      <c r="I16" s="110"/>
      <c r="J16" s="110"/>
      <c r="K16" s="110"/>
      <c r="L16" s="110"/>
    </row>
    <row r="17" spans="1:12" s="43" customFormat="1" ht="60">
      <c r="A17" s="73" t="s">
        <v>60</v>
      </c>
      <c r="B17" s="73" t="s">
        <v>0</v>
      </c>
      <c r="C17" s="73" t="s">
        <v>46</v>
      </c>
      <c r="D17" s="73" t="s">
        <v>47</v>
      </c>
      <c r="E17" s="99" t="s">
        <v>74</v>
      </c>
      <c r="F17" s="82"/>
      <c r="G17" s="73" t="s">
        <v>1</v>
      </c>
      <c r="H17" s="73" t="s">
        <v>42</v>
      </c>
      <c r="I17" s="73" t="s">
        <v>2</v>
      </c>
      <c r="J17" s="72" t="s">
        <v>3</v>
      </c>
      <c r="K17" s="73" t="s">
        <v>41</v>
      </c>
      <c r="L17" s="73" t="s">
        <v>43</v>
      </c>
    </row>
    <row r="18" spans="1:12" ht="70" customHeight="1">
      <c r="A18" s="15" t="s">
        <v>88</v>
      </c>
      <c r="B18" s="15" t="s">
        <v>82</v>
      </c>
      <c r="C18" s="16">
        <v>25</v>
      </c>
      <c r="D18" s="17">
        <v>300</v>
      </c>
      <c r="E18" s="106">
        <v>0.25</v>
      </c>
      <c r="F18" s="107"/>
      <c r="G18" s="38">
        <f>(C18*D18)*(1+E18)</f>
        <v>9375</v>
      </c>
      <c r="H18" s="9">
        <v>2500</v>
      </c>
      <c r="I18" s="10">
        <v>6875</v>
      </c>
      <c r="J18" s="39">
        <f>SUM(H18:I18)</f>
        <v>9375</v>
      </c>
      <c r="K18" s="18" t="s">
        <v>111</v>
      </c>
      <c r="L18" s="11" t="s">
        <v>83</v>
      </c>
    </row>
    <row r="19" spans="1:12" ht="70" customHeight="1">
      <c r="A19" s="15"/>
      <c r="B19" s="15"/>
      <c r="C19" s="16"/>
      <c r="D19" s="19"/>
      <c r="E19" s="106"/>
      <c r="F19" s="107"/>
      <c r="G19" s="38">
        <f t="shared" ref="G19:G22" si="3">(C19*D19)*(1+E19)</f>
        <v>0</v>
      </c>
      <c r="H19" s="9"/>
      <c r="I19" s="10"/>
      <c r="J19" s="39">
        <f>SUM(H19:I19)</f>
        <v>0</v>
      </c>
      <c r="K19" s="11"/>
      <c r="L19" s="11"/>
    </row>
    <row r="20" spans="1:12" ht="70" customHeight="1">
      <c r="A20" s="15"/>
      <c r="B20" s="15"/>
      <c r="C20" s="16"/>
      <c r="D20" s="19"/>
      <c r="E20" s="106"/>
      <c r="F20" s="107"/>
      <c r="G20" s="38">
        <f t="shared" si="3"/>
        <v>0</v>
      </c>
      <c r="H20" s="9"/>
      <c r="I20" s="10"/>
      <c r="J20" s="39">
        <f>SUM(H20:I20)</f>
        <v>0</v>
      </c>
      <c r="K20" s="11"/>
      <c r="L20" s="11"/>
    </row>
    <row r="21" spans="1:12" ht="70" customHeight="1">
      <c r="A21" s="15"/>
      <c r="B21" s="15"/>
      <c r="C21" s="16"/>
      <c r="D21" s="19"/>
      <c r="E21" s="106"/>
      <c r="F21" s="107"/>
      <c r="G21" s="38">
        <f t="shared" si="3"/>
        <v>0</v>
      </c>
      <c r="H21" s="9"/>
      <c r="I21" s="10"/>
      <c r="J21" s="39">
        <f>SUM(H21:I21)</f>
        <v>0</v>
      </c>
      <c r="K21" s="11"/>
      <c r="L21" s="11"/>
    </row>
    <row r="22" spans="1:12" ht="70" customHeight="1">
      <c r="A22" s="15"/>
      <c r="B22" s="15"/>
      <c r="C22" s="16"/>
      <c r="D22" s="19"/>
      <c r="E22" s="106"/>
      <c r="F22" s="107"/>
      <c r="G22" s="38">
        <f t="shared" si="3"/>
        <v>0</v>
      </c>
      <c r="H22" s="9"/>
      <c r="I22" s="10"/>
      <c r="J22" s="39">
        <f>SUM(H22:I22)</f>
        <v>0</v>
      </c>
      <c r="K22" s="11"/>
      <c r="L22" s="11"/>
    </row>
    <row r="23" spans="1:12" s="37" customFormat="1" ht="26" customHeight="1">
      <c r="A23" s="91" t="s">
        <v>5</v>
      </c>
      <c r="B23" s="92"/>
      <c r="C23" s="92"/>
      <c r="D23" s="92"/>
      <c r="E23" s="92"/>
      <c r="F23" s="93"/>
      <c r="G23" s="40">
        <f t="shared" ref="G23:J23" si="4">SUM(G18:G22)</f>
        <v>9375</v>
      </c>
      <c r="H23" s="41">
        <f>SUM(H18:H22)</f>
        <v>2500</v>
      </c>
      <c r="I23" s="41">
        <f t="shared" si="4"/>
        <v>6875</v>
      </c>
      <c r="J23" s="42">
        <f t="shared" si="4"/>
        <v>9375</v>
      </c>
      <c r="K23" s="74"/>
      <c r="L23" s="44"/>
    </row>
    <row r="24" spans="1:12">
      <c r="A24" s="20"/>
      <c r="B24" s="21"/>
      <c r="C24" s="22"/>
      <c r="D24" s="22"/>
      <c r="E24" s="22"/>
      <c r="F24" s="22"/>
      <c r="G24" s="22"/>
      <c r="H24" s="22"/>
      <c r="I24" s="22"/>
      <c r="J24" s="22"/>
      <c r="K24" s="2"/>
      <c r="L24" s="2"/>
    </row>
    <row r="25" spans="1:12" s="37" customFormat="1" ht="36" customHeight="1">
      <c r="A25" s="85" t="s">
        <v>6</v>
      </c>
      <c r="B25" s="98"/>
      <c r="C25" s="98"/>
      <c r="D25" s="98"/>
      <c r="E25" s="98"/>
      <c r="F25" s="98"/>
      <c r="G25" s="98"/>
      <c r="H25" s="98"/>
      <c r="I25" s="98"/>
      <c r="J25" s="98"/>
      <c r="K25" s="98"/>
      <c r="L25" s="98"/>
    </row>
    <row r="26" spans="1:12" s="37" customFormat="1" ht="30">
      <c r="A26" s="99" t="s">
        <v>7</v>
      </c>
      <c r="B26" s="81"/>
      <c r="C26" s="81"/>
      <c r="D26" s="81"/>
      <c r="E26" s="81"/>
      <c r="F26" s="82"/>
      <c r="G26" s="73" t="s">
        <v>8</v>
      </c>
      <c r="H26" s="73" t="s">
        <v>42</v>
      </c>
      <c r="I26" s="73" t="s">
        <v>2</v>
      </c>
      <c r="J26" s="72" t="s">
        <v>3</v>
      </c>
      <c r="K26" s="73" t="s">
        <v>41</v>
      </c>
      <c r="L26" s="73" t="s">
        <v>43</v>
      </c>
    </row>
    <row r="27" spans="1:12" ht="22" customHeight="1">
      <c r="A27" s="108"/>
      <c r="B27" s="87"/>
      <c r="C27" s="87"/>
      <c r="D27" s="87"/>
      <c r="E27" s="87"/>
      <c r="F27" s="88"/>
      <c r="G27" s="23"/>
      <c r="H27" s="45" t="s">
        <v>9</v>
      </c>
      <c r="I27" s="10"/>
      <c r="J27" s="39">
        <f>SUM(H27:I27)</f>
        <v>0</v>
      </c>
      <c r="K27" s="11"/>
      <c r="L27" s="24"/>
    </row>
    <row r="28" spans="1:12" s="37" customFormat="1" ht="26" customHeight="1">
      <c r="A28" s="91" t="s">
        <v>10</v>
      </c>
      <c r="B28" s="92"/>
      <c r="C28" s="92"/>
      <c r="D28" s="92"/>
      <c r="E28" s="92"/>
      <c r="F28" s="93"/>
      <c r="G28" s="41">
        <f>G27</f>
        <v>0</v>
      </c>
      <c r="H28" s="40">
        <v>0</v>
      </c>
      <c r="I28" s="40">
        <f>I27</f>
        <v>0</v>
      </c>
      <c r="J28" s="42">
        <f>I28</f>
        <v>0</v>
      </c>
      <c r="K28" s="74"/>
      <c r="L28" s="44"/>
    </row>
    <row r="29" spans="1:12">
      <c r="A29" s="20"/>
      <c r="B29" s="21"/>
      <c r="C29" s="22"/>
      <c r="D29" s="22"/>
      <c r="E29" s="22"/>
      <c r="F29" s="22"/>
      <c r="G29" s="22"/>
      <c r="H29" s="22"/>
      <c r="I29" s="22"/>
      <c r="J29" s="22"/>
      <c r="K29" s="14"/>
      <c r="L29" s="14"/>
    </row>
    <row r="30" spans="1:12" s="43" customFormat="1" ht="36" customHeight="1">
      <c r="A30" s="85" t="s">
        <v>11</v>
      </c>
      <c r="B30" s="98"/>
      <c r="C30" s="98"/>
      <c r="D30" s="98"/>
      <c r="E30" s="98"/>
      <c r="F30" s="98"/>
      <c r="G30" s="98"/>
      <c r="H30" s="98"/>
      <c r="I30" s="98"/>
      <c r="J30" s="98"/>
      <c r="K30" s="98"/>
      <c r="L30" s="98"/>
    </row>
    <row r="31" spans="1:12" s="46" customFormat="1" ht="30">
      <c r="A31" s="99" t="s">
        <v>61</v>
      </c>
      <c r="B31" s="82"/>
      <c r="C31" s="101" t="s">
        <v>12</v>
      </c>
      <c r="D31" s="78"/>
      <c r="E31" s="73" t="s">
        <v>57</v>
      </c>
      <c r="F31" s="73" t="s">
        <v>58</v>
      </c>
      <c r="G31" s="73" t="s">
        <v>8</v>
      </c>
      <c r="H31" s="73" t="s">
        <v>42</v>
      </c>
      <c r="I31" s="73" t="s">
        <v>2</v>
      </c>
      <c r="J31" s="72" t="s">
        <v>3</v>
      </c>
      <c r="K31" s="73" t="s">
        <v>41</v>
      </c>
      <c r="L31" s="73" t="s">
        <v>43</v>
      </c>
    </row>
    <row r="32" spans="1:12" ht="42" customHeight="1">
      <c r="A32" s="105" t="s">
        <v>66</v>
      </c>
      <c r="B32" s="103"/>
      <c r="C32" s="90" t="s">
        <v>80</v>
      </c>
      <c r="D32" s="84"/>
      <c r="E32" s="25">
        <v>35</v>
      </c>
      <c r="F32" s="26">
        <v>2</v>
      </c>
      <c r="G32" s="47">
        <f>E32*F32</f>
        <v>70</v>
      </c>
      <c r="H32" s="9">
        <v>70</v>
      </c>
      <c r="I32" s="10">
        <v>0</v>
      </c>
      <c r="J32" s="39">
        <f t="shared" ref="J32:J40" si="5">SUM(H32:I32)</f>
        <v>70</v>
      </c>
      <c r="K32" s="11" t="s">
        <v>98</v>
      </c>
      <c r="L32" s="27"/>
    </row>
    <row r="33" spans="1:12" ht="42" customHeight="1">
      <c r="A33" s="105" t="s">
        <v>77</v>
      </c>
      <c r="B33" s="103"/>
      <c r="C33" s="90" t="s">
        <v>81</v>
      </c>
      <c r="D33" s="84"/>
      <c r="E33" s="25">
        <v>140</v>
      </c>
      <c r="F33" s="26">
        <v>1</v>
      </c>
      <c r="G33" s="47">
        <f t="shared" ref="G33:G40" si="6">E33*F33</f>
        <v>140</v>
      </c>
      <c r="H33" s="9">
        <v>140</v>
      </c>
      <c r="I33" s="10">
        <v>0</v>
      </c>
      <c r="J33" s="39">
        <f t="shared" si="5"/>
        <v>140</v>
      </c>
      <c r="K33" s="11" t="s">
        <v>112</v>
      </c>
      <c r="L33" s="27"/>
    </row>
    <row r="34" spans="1:12" ht="42" customHeight="1">
      <c r="A34" s="105" t="s">
        <v>78</v>
      </c>
      <c r="B34" s="103"/>
      <c r="C34" s="90" t="s">
        <v>97</v>
      </c>
      <c r="D34" s="84"/>
      <c r="E34" s="25">
        <v>0.54500000000000004</v>
      </c>
      <c r="F34" s="26">
        <v>120</v>
      </c>
      <c r="G34" s="47">
        <f t="shared" si="6"/>
        <v>65.400000000000006</v>
      </c>
      <c r="H34" s="9">
        <v>65.400000000000006</v>
      </c>
      <c r="I34" s="10">
        <v>0</v>
      </c>
      <c r="J34" s="39">
        <f t="shared" si="5"/>
        <v>65.400000000000006</v>
      </c>
      <c r="K34" s="11" t="s">
        <v>113</v>
      </c>
      <c r="L34" s="27"/>
    </row>
    <row r="35" spans="1:12" ht="42" customHeight="1">
      <c r="A35" s="105"/>
      <c r="B35" s="103"/>
      <c r="C35" s="90"/>
      <c r="D35" s="84"/>
      <c r="E35" s="25"/>
      <c r="F35" s="26"/>
      <c r="G35" s="47">
        <f t="shared" si="6"/>
        <v>0</v>
      </c>
      <c r="H35" s="9"/>
      <c r="I35" s="10"/>
      <c r="J35" s="39">
        <f t="shared" si="5"/>
        <v>0</v>
      </c>
      <c r="K35" s="11"/>
      <c r="L35" s="27"/>
    </row>
    <row r="36" spans="1:12" ht="42" customHeight="1">
      <c r="A36" s="105"/>
      <c r="B36" s="103"/>
      <c r="C36" s="90"/>
      <c r="D36" s="84"/>
      <c r="E36" s="25"/>
      <c r="F36" s="26"/>
      <c r="G36" s="47">
        <f t="shared" si="6"/>
        <v>0</v>
      </c>
      <c r="H36" s="9"/>
      <c r="I36" s="10"/>
      <c r="J36" s="39">
        <f t="shared" si="5"/>
        <v>0</v>
      </c>
      <c r="K36" s="11"/>
      <c r="L36" s="27"/>
    </row>
    <row r="37" spans="1:12" ht="42" customHeight="1">
      <c r="A37" s="105"/>
      <c r="B37" s="103"/>
      <c r="C37" s="90"/>
      <c r="D37" s="84"/>
      <c r="E37" s="25"/>
      <c r="F37" s="26"/>
      <c r="G37" s="47">
        <f t="shared" si="6"/>
        <v>0</v>
      </c>
      <c r="H37" s="9"/>
      <c r="I37" s="10"/>
      <c r="J37" s="39">
        <f t="shared" si="5"/>
        <v>0</v>
      </c>
      <c r="K37" s="11"/>
      <c r="L37" s="11"/>
    </row>
    <row r="38" spans="1:12" ht="42" customHeight="1">
      <c r="A38" s="105"/>
      <c r="B38" s="103"/>
      <c r="C38" s="90"/>
      <c r="D38" s="84"/>
      <c r="E38" s="25"/>
      <c r="F38" s="26"/>
      <c r="G38" s="47">
        <f t="shared" si="6"/>
        <v>0</v>
      </c>
      <c r="H38" s="9"/>
      <c r="I38" s="10"/>
      <c r="J38" s="39">
        <f t="shared" si="5"/>
        <v>0</v>
      </c>
      <c r="K38" s="11"/>
      <c r="L38" s="11"/>
    </row>
    <row r="39" spans="1:12" ht="42" customHeight="1">
      <c r="A39" s="105"/>
      <c r="B39" s="103"/>
      <c r="C39" s="90"/>
      <c r="D39" s="84"/>
      <c r="E39" s="25"/>
      <c r="F39" s="26"/>
      <c r="G39" s="47">
        <f t="shared" si="6"/>
        <v>0</v>
      </c>
      <c r="H39" s="9"/>
      <c r="I39" s="10"/>
      <c r="J39" s="39">
        <f t="shared" si="5"/>
        <v>0</v>
      </c>
      <c r="K39" s="11"/>
      <c r="L39" s="11"/>
    </row>
    <row r="40" spans="1:12" ht="42" customHeight="1">
      <c r="A40" s="105"/>
      <c r="B40" s="103"/>
      <c r="C40" s="90"/>
      <c r="D40" s="84"/>
      <c r="E40" s="25"/>
      <c r="F40" s="26"/>
      <c r="G40" s="47">
        <f t="shared" si="6"/>
        <v>0</v>
      </c>
      <c r="H40" s="9"/>
      <c r="I40" s="10"/>
      <c r="J40" s="39">
        <f t="shared" si="5"/>
        <v>0</v>
      </c>
      <c r="K40" s="11"/>
      <c r="L40" s="11"/>
    </row>
    <row r="41" spans="1:12" s="37" customFormat="1" ht="26" customHeight="1">
      <c r="A41" s="91" t="s">
        <v>13</v>
      </c>
      <c r="B41" s="92"/>
      <c r="C41" s="92"/>
      <c r="D41" s="92"/>
      <c r="E41" s="92"/>
      <c r="F41" s="93"/>
      <c r="G41" s="40">
        <f>SUM(G32:G40)</f>
        <v>275.39999999999998</v>
      </c>
      <c r="H41" s="41">
        <f>SUM(H32:H40)</f>
        <v>275.39999999999998</v>
      </c>
      <c r="I41" s="41">
        <f>SUM(I32:I40)</f>
        <v>0</v>
      </c>
      <c r="J41" s="42">
        <f>SUM(J32:J40)</f>
        <v>275.39999999999998</v>
      </c>
      <c r="K41" s="74"/>
      <c r="L41" s="44"/>
    </row>
    <row r="42" spans="1:12">
      <c r="A42" s="20"/>
      <c r="B42" s="21"/>
      <c r="C42" s="22"/>
      <c r="D42" s="22"/>
      <c r="E42" s="22"/>
      <c r="F42" s="22"/>
      <c r="G42" s="22"/>
      <c r="H42" s="22"/>
      <c r="I42" s="21"/>
      <c r="J42" s="21"/>
      <c r="K42" s="21"/>
      <c r="L42" s="21"/>
    </row>
    <row r="43" spans="1:12" s="37" customFormat="1" ht="36" customHeight="1">
      <c r="A43" s="85" t="s">
        <v>105</v>
      </c>
      <c r="B43" s="98"/>
      <c r="C43" s="98"/>
      <c r="D43" s="98"/>
      <c r="E43" s="98"/>
      <c r="F43" s="98"/>
      <c r="G43" s="98"/>
      <c r="H43" s="98"/>
      <c r="I43" s="98"/>
      <c r="J43" s="98"/>
      <c r="K43" s="98"/>
      <c r="L43" s="98"/>
    </row>
    <row r="44" spans="1:12" s="46" customFormat="1" ht="30">
      <c r="A44" s="99" t="s">
        <v>62</v>
      </c>
      <c r="B44" s="82"/>
      <c r="C44" s="101" t="s">
        <v>12</v>
      </c>
      <c r="D44" s="78"/>
      <c r="E44" s="73" t="s">
        <v>57</v>
      </c>
      <c r="F44" s="73" t="s">
        <v>58</v>
      </c>
      <c r="G44" s="73" t="s">
        <v>8</v>
      </c>
      <c r="H44" s="73" t="s">
        <v>42</v>
      </c>
      <c r="I44" s="73" t="s">
        <v>2</v>
      </c>
      <c r="J44" s="72" t="s">
        <v>3</v>
      </c>
      <c r="K44" s="73" t="s">
        <v>41</v>
      </c>
      <c r="L44" s="73" t="s">
        <v>43</v>
      </c>
    </row>
    <row r="45" spans="1:12">
      <c r="A45" s="102"/>
      <c r="B45" s="103"/>
      <c r="C45" s="102"/>
      <c r="D45" s="104"/>
      <c r="E45" s="28"/>
      <c r="F45" s="29"/>
      <c r="G45" s="47">
        <f t="shared" ref="G45:G47" si="7">E45*F45</f>
        <v>0</v>
      </c>
      <c r="H45" s="9"/>
      <c r="I45" s="10"/>
      <c r="J45" s="39">
        <f>SUM(H45:I45)</f>
        <v>0</v>
      </c>
      <c r="K45" s="11"/>
      <c r="L45" s="27"/>
    </row>
    <row r="46" spans="1:12">
      <c r="A46" s="102"/>
      <c r="B46" s="103"/>
      <c r="C46" s="102"/>
      <c r="D46" s="104"/>
      <c r="E46" s="28"/>
      <c r="F46" s="29"/>
      <c r="G46" s="47">
        <f t="shared" si="7"/>
        <v>0</v>
      </c>
      <c r="H46" s="9"/>
      <c r="I46" s="10"/>
      <c r="J46" s="39">
        <f>SUM(H46:I46)</f>
        <v>0</v>
      </c>
      <c r="K46" s="11"/>
      <c r="L46" s="27"/>
    </row>
    <row r="47" spans="1:12">
      <c r="A47" s="102"/>
      <c r="B47" s="103"/>
      <c r="C47" s="102"/>
      <c r="D47" s="104"/>
      <c r="E47" s="28"/>
      <c r="F47" s="29"/>
      <c r="G47" s="47">
        <f t="shared" si="7"/>
        <v>0</v>
      </c>
      <c r="H47" s="9"/>
      <c r="I47" s="10"/>
      <c r="J47" s="39">
        <f>SUM(H47:I47)</f>
        <v>0</v>
      </c>
      <c r="K47" s="11"/>
      <c r="L47" s="27"/>
    </row>
    <row r="48" spans="1:12" s="37" customFormat="1" ht="26" customHeight="1">
      <c r="A48" s="91" t="s">
        <v>14</v>
      </c>
      <c r="B48" s="92"/>
      <c r="C48" s="92"/>
      <c r="D48" s="92"/>
      <c r="E48" s="92"/>
      <c r="F48" s="93"/>
      <c r="G48" s="40">
        <f>SUM(G45:G47)</f>
        <v>0</v>
      </c>
      <c r="H48" s="41">
        <f>SUM(H45:H47)</f>
        <v>0</v>
      </c>
      <c r="I48" s="41">
        <f>SUM(I45:I47)</f>
        <v>0</v>
      </c>
      <c r="J48" s="42">
        <f>SUM(J45:J47)</f>
        <v>0</v>
      </c>
      <c r="K48" s="74"/>
      <c r="L48" s="44"/>
    </row>
    <row r="49" spans="1:12">
      <c r="A49" s="20"/>
      <c r="B49" s="21"/>
      <c r="C49" s="22"/>
      <c r="D49" s="22"/>
      <c r="E49" s="22"/>
      <c r="F49" s="22"/>
      <c r="G49" s="22"/>
      <c r="H49" s="22"/>
      <c r="I49" s="21"/>
      <c r="J49" s="21"/>
      <c r="K49" s="14"/>
      <c r="L49" s="14"/>
    </row>
    <row r="50" spans="1:12" s="37" customFormat="1" ht="36" customHeight="1">
      <c r="A50" s="85" t="s">
        <v>15</v>
      </c>
      <c r="B50" s="98"/>
      <c r="C50" s="98"/>
      <c r="D50" s="98"/>
      <c r="E50" s="98"/>
      <c r="F50" s="98"/>
      <c r="G50" s="98"/>
      <c r="H50" s="98"/>
      <c r="I50" s="98"/>
      <c r="J50" s="98"/>
      <c r="K50" s="98"/>
      <c r="L50" s="98"/>
    </row>
    <row r="51" spans="1:12" s="46" customFormat="1" ht="30">
      <c r="A51" s="99" t="s">
        <v>63</v>
      </c>
      <c r="B51" s="82"/>
      <c r="C51" s="101" t="s">
        <v>16</v>
      </c>
      <c r="D51" s="78"/>
      <c r="E51" s="73" t="s">
        <v>57</v>
      </c>
      <c r="F51" s="73" t="s">
        <v>58</v>
      </c>
      <c r="G51" s="73" t="s">
        <v>17</v>
      </c>
      <c r="H51" s="73" t="s">
        <v>42</v>
      </c>
      <c r="I51" s="73" t="s">
        <v>18</v>
      </c>
      <c r="J51" s="72" t="s">
        <v>19</v>
      </c>
      <c r="K51" s="73" t="s">
        <v>41</v>
      </c>
      <c r="L51" s="73" t="s">
        <v>43</v>
      </c>
    </row>
    <row r="52" spans="1:12" ht="80" customHeight="1">
      <c r="A52" s="90" t="s">
        <v>20</v>
      </c>
      <c r="B52" s="84"/>
      <c r="C52" s="83" t="s">
        <v>87</v>
      </c>
      <c r="D52" s="84"/>
      <c r="E52" s="28">
        <v>0.35</v>
      </c>
      <c r="F52" s="26">
        <v>500</v>
      </c>
      <c r="G52" s="47">
        <f>E52*F52</f>
        <v>175</v>
      </c>
      <c r="H52" s="9">
        <v>175</v>
      </c>
      <c r="I52" s="10">
        <v>0</v>
      </c>
      <c r="J52" s="39">
        <f>SUM(H52:I52)</f>
        <v>175</v>
      </c>
      <c r="K52" s="11" t="s">
        <v>99</v>
      </c>
      <c r="L52" s="27"/>
    </row>
    <row r="53" spans="1:12" ht="80" customHeight="1">
      <c r="A53" s="90" t="s">
        <v>21</v>
      </c>
      <c r="B53" s="84"/>
      <c r="C53" s="83" t="s">
        <v>85</v>
      </c>
      <c r="D53" s="84"/>
      <c r="E53" s="28">
        <v>0.15</v>
      </c>
      <c r="F53" s="26">
        <v>500</v>
      </c>
      <c r="G53" s="47">
        <f t="shared" ref="G53:G59" si="8">E53*F53</f>
        <v>75</v>
      </c>
      <c r="H53" s="9">
        <v>75</v>
      </c>
      <c r="I53" s="10">
        <v>0</v>
      </c>
      <c r="J53" s="39">
        <f t="shared" ref="J53:J59" si="9">SUM(H53:I53)</f>
        <v>75</v>
      </c>
      <c r="K53" s="11" t="s">
        <v>114</v>
      </c>
      <c r="L53" s="27"/>
    </row>
    <row r="54" spans="1:12" ht="80" customHeight="1">
      <c r="A54" s="90" t="s">
        <v>21</v>
      </c>
      <c r="B54" s="84"/>
      <c r="C54" s="83" t="s">
        <v>86</v>
      </c>
      <c r="D54" s="84"/>
      <c r="E54" s="28">
        <v>0.5</v>
      </c>
      <c r="F54" s="26">
        <v>30</v>
      </c>
      <c r="G54" s="47">
        <f t="shared" si="8"/>
        <v>15</v>
      </c>
      <c r="H54" s="9">
        <v>15</v>
      </c>
      <c r="I54" s="10">
        <v>0</v>
      </c>
      <c r="J54" s="39">
        <f t="shared" si="9"/>
        <v>15</v>
      </c>
      <c r="K54" s="11" t="s">
        <v>114</v>
      </c>
      <c r="L54" s="27"/>
    </row>
    <row r="55" spans="1:12" ht="80" customHeight="1">
      <c r="A55" s="90" t="s">
        <v>69</v>
      </c>
      <c r="B55" s="84"/>
      <c r="C55" s="83" t="s">
        <v>89</v>
      </c>
      <c r="D55" s="84"/>
      <c r="E55" s="28">
        <v>15</v>
      </c>
      <c r="F55" s="26">
        <v>300</v>
      </c>
      <c r="G55" s="47">
        <f t="shared" si="8"/>
        <v>4500</v>
      </c>
      <c r="H55" s="9">
        <v>0</v>
      </c>
      <c r="I55" s="10">
        <v>4500</v>
      </c>
      <c r="J55" s="39">
        <f t="shared" si="9"/>
        <v>4500</v>
      </c>
      <c r="K55" s="11" t="s">
        <v>90</v>
      </c>
      <c r="L55" s="11" t="s">
        <v>91</v>
      </c>
    </row>
    <row r="56" spans="1:12" ht="80" customHeight="1">
      <c r="A56" s="90"/>
      <c r="B56" s="84"/>
      <c r="C56" s="83"/>
      <c r="D56" s="84"/>
      <c r="E56" s="28"/>
      <c r="F56" s="26"/>
      <c r="G56" s="47">
        <f t="shared" si="8"/>
        <v>0</v>
      </c>
      <c r="H56" s="9"/>
      <c r="I56" s="10"/>
      <c r="J56" s="39">
        <f t="shared" si="9"/>
        <v>0</v>
      </c>
      <c r="K56" s="11"/>
      <c r="L56" s="27"/>
    </row>
    <row r="57" spans="1:12" ht="80" customHeight="1">
      <c r="A57" s="90"/>
      <c r="B57" s="84"/>
      <c r="C57" s="83"/>
      <c r="D57" s="84"/>
      <c r="E57" s="28"/>
      <c r="F57" s="26"/>
      <c r="G57" s="47">
        <f t="shared" si="8"/>
        <v>0</v>
      </c>
      <c r="H57" s="9"/>
      <c r="I57" s="10"/>
      <c r="J57" s="39">
        <f t="shared" si="9"/>
        <v>0</v>
      </c>
      <c r="K57" s="11"/>
      <c r="L57" s="27"/>
    </row>
    <row r="58" spans="1:12" ht="80" customHeight="1">
      <c r="A58" s="90"/>
      <c r="B58" s="84"/>
      <c r="C58" s="83"/>
      <c r="D58" s="84"/>
      <c r="E58" s="28"/>
      <c r="F58" s="26"/>
      <c r="G58" s="47">
        <f t="shared" si="8"/>
        <v>0</v>
      </c>
      <c r="H58" s="9"/>
      <c r="I58" s="10"/>
      <c r="J58" s="39">
        <f t="shared" si="9"/>
        <v>0</v>
      </c>
      <c r="K58" s="11"/>
      <c r="L58" s="27"/>
    </row>
    <row r="59" spans="1:12" ht="80" customHeight="1">
      <c r="A59" s="90"/>
      <c r="B59" s="84"/>
      <c r="C59" s="83"/>
      <c r="D59" s="84"/>
      <c r="E59" s="28"/>
      <c r="F59" s="30"/>
      <c r="G59" s="47">
        <f t="shared" si="8"/>
        <v>0</v>
      </c>
      <c r="H59" s="9"/>
      <c r="I59" s="10"/>
      <c r="J59" s="39">
        <f t="shared" si="9"/>
        <v>0</v>
      </c>
      <c r="K59" s="11"/>
      <c r="L59" s="27"/>
    </row>
    <row r="60" spans="1:12" s="37" customFormat="1" ht="26" customHeight="1">
      <c r="A60" s="91" t="s">
        <v>26</v>
      </c>
      <c r="B60" s="92"/>
      <c r="C60" s="92"/>
      <c r="D60" s="92"/>
      <c r="E60" s="92"/>
      <c r="F60" s="93"/>
      <c r="G60" s="40">
        <f>SUM(G52:G59)</f>
        <v>4765</v>
      </c>
      <c r="H60" s="41">
        <f t="shared" ref="H60:I60" si="10">SUM(H52:H59)</f>
        <v>265</v>
      </c>
      <c r="I60" s="41">
        <f t="shared" si="10"/>
        <v>4500</v>
      </c>
      <c r="J60" s="42">
        <f>SUM(J52:J59)</f>
        <v>4765</v>
      </c>
      <c r="K60" s="74"/>
      <c r="L60" s="44"/>
    </row>
    <row r="61" spans="1:12">
      <c r="A61" s="20"/>
      <c r="B61" s="21"/>
      <c r="C61" s="31"/>
      <c r="D61" s="31"/>
      <c r="E61" s="31"/>
      <c r="F61" s="31"/>
      <c r="G61" s="31"/>
      <c r="H61" s="31"/>
      <c r="I61" s="21"/>
      <c r="J61" s="21"/>
      <c r="K61" s="14"/>
      <c r="L61" s="14"/>
    </row>
    <row r="62" spans="1:12" s="37" customFormat="1" ht="36" customHeight="1">
      <c r="A62" s="109" t="s">
        <v>27</v>
      </c>
      <c r="B62" s="110"/>
      <c r="C62" s="110"/>
      <c r="D62" s="110"/>
      <c r="E62" s="110"/>
      <c r="F62" s="110"/>
      <c r="G62" s="110"/>
      <c r="H62" s="110"/>
      <c r="I62" s="110"/>
      <c r="J62" s="110"/>
      <c r="K62" s="111"/>
      <c r="L62" s="111"/>
    </row>
    <row r="63" spans="1:12" s="46" customFormat="1" ht="45">
      <c r="A63" s="72"/>
      <c r="B63" s="48"/>
      <c r="C63" s="48"/>
      <c r="D63" s="48"/>
      <c r="E63" s="48"/>
      <c r="F63" s="73" t="s">
        <v>54</v>
      </c>
      <c r="G63" s="73" t="s">
        <v>55</v>
      </c>
      <c r="H63" s="99" t="s">
        <v>59</v>
      </c>
      <c r="I63" s="82"/>
      <c r="J63" s="72" t="s">
        <v>56</v>
      </c>
      <c r="K63" s="49"/>
      <c r="L63" s="50"/>
    </row>
    <row r="64" spans="1:12" ht="26" customHeight="1">
      <c r="A64" s="113" t="s">
        <v>28</v>
      </c>
      <c r="B64" s="92"/>
      <c r="C64" s="92"/>
      <c r="D64" s="92"/>
      <c r="E64" s="93"/>
      <c r="F64" s="32">
        <v>0.1</v>
      </c>
      <c r="G64" s="51">
        <f>H14+H23+H41+H60</f>
        <v>10840.4</v>
      </c>
      <c r="H64" s="100">
        <f>F64*G64</f>
        <v>1084.04</v>
      </c>
      <c r="I64" s="82"/>
      <c r="J64" s="52">
        <f t="shared" ref="J64" si="11">SUM(H64:I64)</f>
        <v>1084.04</v>
      </c>
      <c r="K64" s="74"/>
      <c r="L64" s="44"/>
    </row>
    <row r="65" spans="1:13" s="1" customFormat="1">
      <c r="A65" s="21"/>
      <c r="B65" s="21"/>
      <c r="C65" s="21"/>
      <c r="D65" s="21"/>
      <c r="E65" s="21"/>
      <c r="F65" s="21"/>
      <c r="G65" s="21"/>
      <c r="H65" s="21"/>
      <c r="I65" s="21"/>
      <c r="J65" s="21"/>
      <c r="K65" s="14"/>
      <c r="L65" s="14"/>
    </row>
    <row r="66" spans="1:13" s="43" customFormat="1" ht="36" customHeight="1">
      <c r="A66" s="85" t="s">
        <v>106</v>
      </c>
      <c r="B66" s="98"/>
      <c r="C66" s="98"/>
      <c r="D66" s="98"/>
      <c r="E66" s="98"/>
      <c r="F66" s="98"/>
      <c r="G66" s="98"/>
      <c r="H66" s="98"/>
      <c r="I66" s="98"/>
      <c r="J66" s="98"/>
      <c r="K66" s="112"/>
      <c r="L66" s="112"/>
    </row>
    <row r="67" spans="1:13" s="43" customFormat="1" ht="69" customHeight="1">
      <c r="A67" s="53"/>
      <c r="B67" s="54"/>
      <c r="C67" s="54"/>
      <c r="D67" s="54"/>
      <c r="E67" s="54"/>
      <c r="F67" s="54"/>
      <c r="G67" s="55"/>
      <c r="H67" s="56" t="s">
        <v>49</v>
      </c>
      <c r="I67" s="57" t="s">
        <v>50</v>
      </c>
      <c r="J67" s="58" t="s">
        <v>51</v>
      </c>
      <c r="K67" s="59"/>
      <c r="L67" s="60"/>
    </row>
    <row r="68" spans="1:13" s="43" customFormat="1" ht="65" customHeight="1">
      <c r="A68" s="94" t="s">
        <v>73</v>
      </c>
      <c r="B68" s="95"/>
      <c r="C68" s="95"/>
      <c r="D68" s="95"/>
      <c r="E68" s="95"/>
      <c r="F68" s="95"/>
      <c r="G68" s="96"/>
      <c r="H68" s="61">
        <f>SUM(H14+H23+H41+H48+H60+H28+H72+H64)</f>
        <v>46924.44</v>
      </c>
      <c r="I68" s="62">
        <f>SUM(I14+I23+I41+I48+I60+I28+I72)</f>
        <v>33325</v>
      </c>
      <c r="J68" s="61">
        <f>SUM(J14+J23+J41+J48+J60+J28+J72+J64)</f>
        <v>80249.439999999988</v>
      </c>
      <c r="K68" s="85" t="s">
        <v>79</v>
      </c>
      <c r="L68" s="86"/>
    </row>
    <row r="69" spans="1:13">
      <c r="A69" s="14"/>
      <c r="B69" s="14"/>
      <c r="C69" s="14"/>
      <c r="D69" s="14"/>
      <c r="E69" s="14"/>
      <c r="F69" s="14"/>
      <c r="G69" s="14"/>
      <c r="H69" s="14"/>
      <c r="I69" s="14"/>
      <c r="J69" s="14"/>
      <c r="K69" s="14"/>
      <c r="L69" s="14"/>
    </row>
    <row r="70" spans="1:13" s="37" customFormat="1" ht="36" customHeight="1">
      <c r="A70" s="97" t="s">
        <v>52</v>
      </c>
      <c r="B70" s="98"/>
      <c r="C70" s="98"/>
      <c r="D70" s="98"/>
      <c r="E70" s="98"/>
      <c r="F70" s="98"/>
      <c r="G70" s="98"/>
      <c r="H70" s="98"/>
      <c r="I70" s="98"/>
      <c r="J70" s="98"/>
      <c r="K70" s="98"/>
      <c r="L70" s="86"/>
    </row>
    <row r="71" spans="1:13" s="37" customFormat="1" ht="30">
      <c r="A71" s="53"/>
      <c r="B71" s="54"/>
      <c r="C71" s="54"/>
      <c r="D71" s="54"/>
      <c r="E71" s="54"/>
      <c r="F71" s="54"/>
      <c r="G71" s="55"/>
      <c r="H71" s="73" t="s">
        <v>42</v>
      </c>
      <c r="I71" s="73" t="s">
        <v>2</v>
      </c>
      <c r="J71" s="72" t="s">
        <v>3</v>
      </c>
      <c r="K71" s="73" t="s">
        <v>41</v>
      </c>
      <c r="L71" s="73" t="s">
        <v>43</v>
      </c>
    </row>
    <row r="72" spans="1:13" ht="60">
      <c r="A72" s="94" t="s">
        <v>53</v>
      </c>
      <c r="B72" s="95"/>
      <c r="C72" s="95"/>
      <c r="D72" s="95"/>
      <c r="E72" s="95"/>
      <c r="F72" s="95"/>
      <c r="G72" s="96"/>
      <c r="H72" s="9">
        <v>35000</v>
      </c>
      <c r="I72" s="10">
        <v>5000</v>
      </c>
      <c r="J72" s="39">
        <f t="shared" ref="J72" si="12">SUM(H72:I72)</f>
        <v>40000</v>
      </c>
      <c r="K72" s="27" t="s">
        <v>108</v>
      </c>
      <c r="L72" s="11" t="s">
        <v>101</v>
      </c>
    </row>
    <row r="73" spans="1:13">
      <c r="A73" s="21"/>
      <c r="B73" s="21"/>
      <c r="C73" s="21"/>
      <c r="D73" s="21"/>
      <c r="E73" s="21"/>
      <c r="F73" s="21"/>
      <c r="G73" s="21"/>
      <c r="H73" s="21"/>
      <c r="I73" s="21"/>
      <c r="J73" s="21"/>
      <c r="K73" s="2"/>
      <c r="L73" s="2"/>
    </row>
    <row r="74" spans="1:13" ht="45">
      <c r="A74" s="64" t="s">
        <v>29</v>
      </c>
      <c r="B74" s="89"/>
      <c r="C74" s="87"/>
      <c r="D74" s="87"/>
      <c r="E74" s="88"/>
      <c r="F74" s="64" t="s">
        <v>30</v>
      </c>
      <c r="G74" s="87"/>
      <c r="H74" s="87"/>
      <c r="I74" s="87"/>
      <c r="J74" s="88"/>
      <c r="K74" s="63" t="s">
        <v>31</v>
      </c>
      <c r="L74" s="71"/>
    </row>
    <row r="75" spans="1:13">
      <c r="A75" s="14"/>
      <c r="B75" s="14"/>
      <c r="C75" s="14"/>
      <c r="D75" s="14"/>
      <c r="E75" s="14"/>
      <c r="F75" s="14"/>
      <c r="G75" s="14"/>
      <c r="H75" s="14"/>
      <c r="I75" s="14"/>
      <c r="J75" s="14"/>
    </row>
    <row r="76" spans="1:13" ht="39" customHeight="1">
      <c r="A76" s="79" t="s">
        <v>95</v>
      </c>
      <c r="B76" s="80"/>
      <c r="C76" s="81"/>
      <c r="D76" s="81"/>
      <c r="E76" s="82"/>
      <c r="F76" s="34"/>
      <c r="G76" s="34"/>
      <c r="H76" s="34"/>
      <c r="I76" s="34"/>
      <c r="J76" s="34"/>
      <c r="K76" s="34"/>
      <c r="L76" s="34"/>
      <c r="M76" s="14"/>
    </row>
    <row r="77" spans="1:13" ht="60">
      <c r="A77" s="53"/>
      <c r="B77" s="55"/>
      <c r="C77" s="65" t="s">
        <v>93</v>
      </c>
      <c r="D77" s="73" t="s">
        <v>92</v>
      </c>
      <c r="E77" s="73" t="s">
        <v>94</v>
      </c>
      <c r="K77" s="35"/>
      <c r="L77" s="35"/>
      <c r="M77" s="14"/>
    </row>
    <row r="78" spans="1:13" ht="43" customHeight="1">
      <c r="A78" s="75" t="s">
        <v>42</v>
      </c>
      <c r="B78" s="76"/>
      <c r="C78" s="47">
        <f>H64+H60+H48+H41+H28+H23+H14</f>
        <v>11924.44</v>
      </c>
      <c r="D78" s="47">
        <f>H72</f>
        <v>35000</v>
      </c>
      <c r="E78" s="66">
        <f>D78/(C78+D78)</f>
        <v>0.7458799721424485</v>
      </c>
      <c r="K78" s="36"/>
      <c r="L78" s="36"/>
      <c r="M78" s="14"/>
    </row>
    <row r="79" spans="1:13" ht="45" customHeight="1">
      <c r="A79" s="77" t="s">
        <v>96</v>
      </c>
      <c r="B79" s="78"/>
      <c r="C79" s="47">
        <f>J64+J60+J41+J28+J14+J48+J23</f>
        <v>40249.440000000002</v>
      </c>
      <c r="D79" s="47">
        <f>J72</f>
        <v>40000</v>
      </c>
      <c r="E79" s="66">
        <f>D79/(C79+D79)</f>
        <v>0.49844584585263146</v>
      </c>
      <c r="K79" s="36"/>
      <c r="L79" s="36"/>
      <c r="M79" s="14"/>
    </row>
    <row r="80" spans="1:13">
      <c r="F80" s="14"/>
      <c r="G80" s="14"/>
      <c r="H80" s="14"/>
      <c r="I80" s="14"/>
      <c r="J80" s="14"/>
      <c r="M80" s="14"/>
    </row>
    <row r="81" spans="6:13">
      <c r="F81" s="14"/>
      <c r="G81" s="14"/>
      <c r="H81" s="14"/>
      <c r="I81" s="14"/>
      <c r="J81" s="14"/>
      <c r="M81" s="14"/>
    </row>
    <row r="82" spans="6:13">
      <c r="F82" s="14"/>
      <c r="G82" s="14"/>
      <c r="H82" s="14"/>
      <c r="I82" s="14"/>
      <c r="J82" s="14"/>
      <c r="M82" s="14"/>
    </row>
    <row r="83" spans="6:13">
      <c r="F83" s="14"/>
      <c r="G83" s="14"/>
      <c r="H83" s="14"/>
      <c r="I83" s="14"/>
      <c r="J83" s="14"/>
      <c r="M83" s="14"/>
    </row>
    <row r="84" spans="6:13">
      <c r="F84" s="14"/>
      <c r="G84" s="14"/>
      <c r="H84" s="14"/>
      <c r="I84" s="14"/>
      <c r="J84" s="14"/>
      <c r="M84" s="14"/>
    </row>
    <row r="85" spans="6:13">
      <c r="F85" s="14"/>
      <c r="G85" s="14"/>
      <c r="H85" s="14"/>
      <c r="I85" s="14"/>
      <c r="J85" s="14"/>
      <c r="M85" s="14"/>
    </row>
    <row r="86" spans="6:13">
      <c r="F86" s="14"/>
      <c r="G86" s="14"/>
      <c r="H86" s="14"/>
      <c r="I86" s="14"/>
      <c r="J86" s="14"/>
      <c r="M86" s="14"/>
    </row>
    <row r="87" spans="6:13">
      <c r="F87" s="14"/>
      <c r="G87" s="14"/>
      <c r="H87" s="14"/>
      <c r="I87" s="14"/>
      <c r="J87" s="14"/>
      <c r="M87" s="14"/>
    </row>
    <row r="88" spans="6:13">
      <c r="F88" s="14"/>
      <c r="G88" s="14"/>
      <c r="H88" s="14"/>
      <c r="I88" s="14"/>
      <c r="J88" s="14"/>
      <c r="M88" s="14"/>
    </row>
    <row r="89" spans="6:13">
      <c r="F89" s="14"/>
      <c r="G89" s="14"/>
      <c r="H89" s="14"/>
      <c r="I89" s="14"/>
      <c r="J89" s="14"/>
      <c r="M89" s="14"/>
    </row>
    <row r="90" spans="6:13">
      <c r="F90" s="14"/>
      <c r="G90" s="14"/>
      <c r="H90" s="14"/>
      <c r="I90" s="14"/>
      <c r="J90" s="14"/>
      <c r="M90" s="14"/>
    </row>
    <row r="91" spans="6:13">
      <c r="F91" s="14"/>
      <c r="G91" s="14"/>
      <c r="H91" s="14"/>
      <c r="I91" s="14"/>
      <c r="J91" s="14"/>
      <c r="M91" s="14"/>
    </row>
    <row r="92" spans="6:13">
      <c r="F92" s="14"/>
      <c r="G92" s="14"/>
      <c r="H92" s="14"/>
      <c r="I92" s="14"/>
      <c r="J92" s="14"/>
      <c r="M92" s="14"/>
    </row>
    <row r="93" spans="6:13">
      <c r="F93" s="14"/>
      <c r="G93" s="14"/>
      <c r="H93" s="14"/>
      <c r="I93" s="14"/>
      <c r="J93" s="14"/>
      <c r="M93" s="14"/>
    </row>
    <row r="94" spans="6:13">
      <c r="F94" s="14"/>
      <c r="G94" s="14"/>
      <c r="H94" s="14"/>
      <c r="I94" s="14"/>
      <c r="J94" s="14"/>
      <c r="M94" s="14"/>
    </row>
    <row r="95" spans="6:13">
      <c r="F95" s="14"/>
      <c r="G95" s="14"/>
      <c r="H95" s="14"/>
      <c r="I95" s="14"/>
      <c r="J95" s="14"/>
      <c r="M95" s="14"/>
    </row>
    <row r="96" spans="6:13">
      <c r="F96" s="14"/>
      <c r="G96" s="14"/>
      <c r="H96" s="14"/>
      <c r="I96" s="14"/>
      <c r="J96" s="14"/>
      <c r="M96" s="14"/>
    </row>
    <row r="97" spans="6:13">
      <c r="F97" s="14"/>
      <c r="G97" s="14"/>
      <c r="H97" s="14"/>
      <c r="I97" s="14"/>
      <c r="J97" s="14"/>
      <c r="M97" s="14"/>
    </row>
    <row r="98" spans="6:13">
      <c r="F98" s="14"/>
      <c r="G98" s="14"/>
      <c r="H98" s="14"/>
      <c r="I98" s="14"/>
      <c r="J98" s="14"/>
      <c r="M98" s="14"/>
    </row>
    <row r="99" spans="6:13">
      <c r="F99" s="14"/>
      <c r="G99" s="14"/>
      <c r="H99" s="14"/>
      <c r="I99" s="14"/>
      <c r="J99" s="14"/>
      <c r="M99" s="14"/>
    </row>
    <row r="100" spans="6:13">
      <c r="F100" s="14"/>
      <c r="G100" s="14"/>
      <c r="H100" s="14"/>
      <c r="I100" s="14"/>
      <c r="J100" s="14"/>
      <c r="M100" s="14"/>
    </row>
    <row r="101" spans="6:13">
      <c r="F101" s="14"/>
      <c r="G101" s="14"/>
      <c r="H101" s="14"/>
      <c r="I101" s="14"/>
      <c r="J101" s="14"/>
      <c r="M101" s="14"/>
    </row>
    <row r="102" spans="6:13">
      <c r="F102" s="14"/>
      <c r="G102" s="14"/>
      <c r="H102" s="14"/>
      <c r="I102" s="14"/>
      <c r="J102" s="14"/>
      <c r="M102" s="14"/>
    </row>
    <row r="103" spans="6:13">
      <c r="F103" s="14"/>
      <c r="G103" s="14"/>
      <c r="H103" s="14"/>
      <c r="I103" s="14"/>
      <c r="J103" s="14"/>
      <c r="M103" s="14"/>
    </row>
    <row r="104" spans="6:13">
      <c r="F104" s="14"/>
      <c r="G104" s="14"/>
      <c r="H104" s="14"/>
      <c r="I104" s="14"/>
      <c r="J104" s="14"/>
      <c r="M104" s="14"/>
    </row>
    <row r="105" spans="6:13">
      <c r="F105" s="14"/>
      <c r="G105" s="14"/>
      <c r="H105" s="14"/>
      <c r="I105" s="14"/>
      <c r="J105" s="14"/>
      <c r="M105" s="14"/>
    </row>
    <row r="106" spans="6:13">
      <c r="F106" s="14"/>
      <c r="G106" s="14"/>
      <c r="H106" s="14"/>
      <c r="I106" s="14"/>
      <c r="J106" s="14"/>
      <c r="M106" s="14"/>
    </row>
    <row r="107" spans="6:13">
      <c r="F107" s="14"/>
      <c r="G107" s="14"/>
      <c r="H107" s="14"/>
      <c r="I107" s="14"/>
      <c r="J107" s="14"/>
      <c r="M107" s="14"/>
    </row>
    <row r="108" spans="6:13">
      <c r="F108" s="14"/>
      <c r="G108" s="14"/>
      <c r="H108" s="14"/>
      <c r="I108" s="14"/>
      <c r="J108" s="14"/>
      <c r="M108" s="14"/>
    </row>
    <row r="109" spans="6:13">
      <c r="F109" s="14"/>
      <c r="G109" s="14"/>
      <c r="H109" s="14"/>
      <c r="I109" s="14"/>
      <c r="J109" s="14"/>
      <c r="M109" s="14"/>
    </row>
    <row r="110" spans="6:13">
      <c r="F110" s="14"/>
      <c r="G110" s="14"/>
      <c r="H110" s="14"/>
      <c r="I110" s="14"/>
      <c r="J110" s="14"/>
      <c r="M110" s="14"/>
    </row>
    <row r="111" spans="6:13">
      <c r="F111" s="14"/>
      <c r="G111" s="14"/>
      <c r="H111" s="14"/>
      <c r="I111" s="14"/>
      <c r="J111" s="14"/>
      <c r="M111" s="14"/>
    </row>
    <row r="112" spans="6:13">
      <c r="F112" s="14"/>
      <c r="G112" s="14"/>
      <c r="H112" s="14"/>
      <c r="I112" s="14"/>
      <c r="J112" s="14"/>
      <c r="M112" s="14"/>
    </row>
    <row r="113" spans="6:13">
      <c r="F113" s="14"/>
      <c r="G113" s="14"/>
      <c r="H113" s="14"/>
      <c r="I113" s="14"/>
      <c r="J113" s="14"/>
      <c r="M113" s="14"/>
    </row>
    <row r="114" spans="6:13">
      <c r="M114" s="14"/>
    </row>
    <row r="115" spans="6:13">
      <c r="M115" s="14"/>
    </row>
    <row r="116" spans="6:13">
      <c r="M116" s="14"/>
    </row>
    <row r="117" spans="6:13">
      <c r="M117" s="14"/>
    </row>
    <row r="118" spans="6:13">
      <c r="M118" s="14"/>
    </row>
    <row r="119" spans="6:13">
      <c r="M119" s="14"/>
    </row>
    <row r="120" spans="6:13">
      <c r="M120" s="14"/>
    </row>
    <row r="121" spans="6:13">
      <c r="M121" s="14"/>
    </row>
    <row r="122" spans="6:13">
      <c r="M122" s="14"/>
    </row>
  </sheetData>
  <sheetProtection password="8CD0" sheet="1" objects="1" scenarios="1"/>
  <customSheetViews>
    <customSheetView guid="{48650AC8-90DF-6342-8276-32AA9199139E}" fitToPage="1">
      <selection activeCell="K55" sqref="K55"/>
      <printOptions gridLines="1"/>
      <pageSetup scale="41" fitToHeight="0" orientation="landscape"/>
      <headerFooter>
        <oddHeader>&amp;C&amp;"-,Bold"&amp;16BUDGET</oddHeader>
      </headerFooter>
    </customSheetView>
  </customSheetViews>
  <mergeCells count="83">
    <mergeCell ref="A1:L1"/>
    <mergeCell ref="A2:L2"/>
    <mergeCell ref="A3:L3"/>
    <mergeCell ref="A16:L16"/>
    <mergeCell ref="A14:F14"/>
    <mergeCell ref="K14:L14"/>
    <mergeCell ref="A50:L50"/>
    <mergeCell ref="A62:L62"/>
    <mergeCell ref="A66:L66"/>
    <mergeCell ref="A64:E64"/>
    <mergeCell ref="A32:B32"/>
    <mergeCell ref="A33:B33"/>
    <mergeCell ref="A34:B34"/>
    <mergeCell ref="C34:D34"/>
    <mergeCell ref="C35:D35"/>
    <mergeCell ref="C36:D36"/>
    <mergeCell ref="C37:D37"/>
    <mergeCell ref="C38:D38"/>
    <mergeCell ref="C39:D39"/>
    <mergeCell ref="A35:B35"/>
    <mergeCell ref="A36:B36"/>
    <mergeCell ref="A37:B37"/>
    <mergeCell ref="E17:F17"/>
    <mergeCell ref="E18:F18"/>
    <mergeCell ref="E19:F19"/>
    <mergeCell ref="E20:F20"/>
    <mergeCell ref="E21:F21"/>
    <mergeCell ref="E22:F22"/>
    <mergeCell ref="A23:F23"/>
    <mergeCell ref="A28:F28"/>
    <mergeCell ref="A41:F41"/>
    <mergeCell ref="A48:F48"/>
    <mergeCell ref="C40:D40"/>
    <mergeCell ref="A26:F26"/>
    <mergeCell ref="A27:F27"/>
    <mergeCell ref="A31:B31"/>
    <mergeCell ref="A25:L25"/>
    <mergeCell ref="A30:L30"/>
    <mergeCell ref="A43:L43"/>
    <mergeCell ref="A40:B40"/>
    <mergeCell ref="C31:D31"/>
    <mergeCell ref="C32:D32"/>
    <mergeCell ref="C33:D33"/>
    <mergeCell ref="A38:B38"/>
    <mergeCell ref="A39:B39"/>
    <mergeCell ref="A44:B44"/>
    <mergeCell ref="A45:B45"/>
    <mergeCell ref="A46:B46"/>
    <mergeCell ref="A47:B47"/>
    <mergeCell ref="C44:D44"/>
    <mergeCell ref="C45:D45"/>
    <mergeCell ref="C46:D46"/>
    <mergeCell ref="C47:D47"/>
    <mergeCell ref="C56:D56"/>
    <mergeCell ref="C57:D57"/>
    <mergeCell ref="A51:B51"/>
    <mergeCell ref="A52:B52"/>
    <mergeCell ref="A53:B53"/>
    <mergeCell ref="A54:B54"/>
    <mergeCell ref="A55:B55"/>
    <mergeCell ref="A56:B56"/>
    <mergeCell ref="C51:D51"/>
    <mergeCell ref="C52:D52"/>
    <mergeCell ref="C53:D53"/>
    <mergeCell ref="C54:D54"/>
    <mergeCell ref="C55:D55"/>
    <mergeCell ref="K68:L68"/>
    <mergeCell ref="G74:J74"/>
    <mergeCell ref="B74:E74"/>
    <mergeCell ref="A57:B57"/>
    <mergeCell ref="A58:B58"/>
    <mergeCell ref="A59:B59"/>
    <mergeCell ref="A60:F60"/>
    <mergeCell ref="A68:G68"/>
    <mergeCell ref="A70:L70"/>
    <mergeCell ref="A72:G72"/>
    <mergeCell ref="H63:I63"/>
    <mergeCell ref="H64:I64"/>
    <mergeCell ref="A78:B78"/>
    <mergeCell ref="A79:B79"/>
    <mergeCell ref="A76:E76"/>
    <mergeCell ref="C58:D58"/>
    <mergeCell ref="C59:D59"/>
  </mergeCells>
  <phoneticPr fontId="24" type="noConversion"/>
  <conditionalFormatting sqref="J14">
    <cfRule type="cellIs" dxfId="6" priority="7" operator="notEqual">
      <formula>G14</formula>
    </cfRule>
  </conditionalFormatting>
  <conditionalFormatting sqref="J23">
    <cfRule type="cellIs" dxfId="5" priority="6" operator="notEqual">
      <formula>G23</formula>
    </cfRule>
  </conditionalFormatting>
  <conditionalFormatting sqref="J28">
    <cfRule type="cellIs" dxfId="4" priority="5" operator="notEqual">
      <formula>G28</formula>
    </cfRule>
  </conditionalFormatting>
  <conditionalFormatting sqref="J41">
    <cfRule type="cellIs" dxfId="3" priority="4" operator="notEqual">
      <formula>G41</formula>
    </cfRule>
  </conditionalFormatting>
  <conditionalFormatting sqref="J48">
    <cfRule type="cellIs" dxfId="2" priority="3" operator="notEqual">
      <formula>G48</formula>
    </cfRule>
  </conditionalFormatting>
  <conditionalFormatting sqref="J60">
    <cfRule type="cellIs" dxfId="1" priority="2" operator="notEqual">
      <formula>G60</formula>
    </cfRule>
  </conditionalFormatting>
  <conditionalFormatting sqref="J68">
    <cfRule type="cellIs" dxfId="0" priority="1" operator="notEqual">
      <formula>H68+I68</formula>
    </cfRule>
  </conditionalFormatting>
  <printOptions gridLines="1"/>
  <pageMargins left="0.25" right="0.25" top="0.56000000000000005" bottom="0.08" header="0.24" footer="0.3"/>
  <pageSetup scale="41" fitToHeight="0" orientation="landscape"/>
  <headerFooter>
    <oddHeader>&amp;C&amp;"-,Bold"&amp;16BUDGET</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Key!$A$11:$A$15</xm:f>
          </x14:formula1>
          <xm:sqref>A45:A47</xm:sqref>
        </x14:dataValidation>
        <x14:dataValidation type="list" allowBlank="1" showInputMessage="1" showErrorMessage="1">
          <x14:formula1>
            <xm:f>Key!$A$2:$A$9</xm:f>
          </x14:formula1>
          <xm:sqref>A32:B40</xm:sqref>
        </x14:dataValidation>
        <x14:dataValidation type="list" allowBlank="1" showInputMessage="1" showErrorMessage="1">
          <x14:formula1>
            <xm:f>Key!$A$17:$A$25</xm:f>
          </x14:formula1>
          <xm:sqref>A52:A59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6"/>
  <sheetViews>
    <sheetView workbookViewId="0">
      <selection sqref="A1:XFD1048576"/>
    </sheetView>
  </sheetViews>
  <sheetFormatPr baseColWidth="10" defaultColWidth="8.83203125" defaultRowHeight="14" x14ac:dyDescent="0"/>
  <cols>
    <col min="1" max="1" width="49.5" style="70" customWidth="1"/>
    <col min="2" max="16384" width="8.83203125" style="33"/>
  </cols>
  <sheetData>
    <row r="2" spans="1:1" ht="15">
      <c r="A2" s="67" t="s">
        <v>78</v>
      </c>
    </row>
    <row r="3" spans="1:1" ht="15">
      <c r="A3" s="67" t="s">
        <v>32</v>
      </c>
    </row>
    <row r="4" spans="1:1" ht="15">
      <c r="A4" s="67" t="s">
        <v>33</v>
      </c>
    </row>
    <row r="5" spans="1:1" ht="15">
      <c r="A5" s="67" t="s">
        <v>34</v>
      </c>
    </row>
    <row r="6" spans="1:1" ht="15">
      <c r="A6" s="67" t="s">
        <v>35</v>
      </c>
    </row>
    <row r="7" spans="1:1" ht="15">
      <c r="A7" s="67" t="s">
        <v>36</v>
      </c>
    </row>
    <row r="8" spans="1:1" ht="15">
      <c r="A8" s="67" t="s">
        <v>77</v>
      </c>
    </row>
    <row r="9" spans="1:1" ht="15">
      <c r="A9" s="67" t="s">
        <v>76</v>
      </c>
    </row>
    <row r="10" spans="1:1" ht="15">
      <c r="A10" s="67"/>
    </row>
    <row r="11" spans="1:1" ht="15">
      <c r="A11" s="67" t="s">
        <v>37</v>
      </c>
    </row>
    <row r="12" spans="1:1" ht="15">
      <c r="A12" s="67" t="s">
        <v>38</v>
      </c>
    </row>
    <row r="13" spans="1:1" ht="15">
      <c r="A13" s="67" t="s">
        <v>39</v>
      </c>
    </row>
    <row r="14" spans="1:1" ht="15">
      <c r="A14" s="67" t="s">
        <v>40</v>
      </c>
    </row>
    <row r="15" spans="1:1" ht="15">
      <c r="A15" s="67" t="s">
        <v>75</v>
      </c>
    </row>
    <row r="16" spans="1:1" ht="15">
      <c r="A16" s="67"/>
    </row>
    <row r="17" spans="1:1" ht="15">
      <c r="A17" s="68" t="s">
        <v>20</v>
      </c>
    </row>
    <row r="18" spans="1:1" ht="15">
      <c r="A18" s="68" t="s">
        <v>21</v>
      </c>
    </row>
    <row r="19" spans="1:1" ht="15">
      <c r="A19" s="68" t="s">
        <v>22</v>
      </c>
    </row>
    <row r="20" spans="1:1" ht="15">
      <c r="A20" s="68" t="s">
        <v>23</v>
      </c>
    </row>
    <row r="21" spans="1:1" ht="15">
      <c r="A21" s="68" t="s">
        <v>24</v>
      </c>
    </row>
    <row r="22" spans="1:1" ht="15">
      <c r="A22" s="68" t="s">
        <v>25</v>
      </c>
    </row>
    <row r="23" spans="1:1" ht="30">
      <c r="A23" s="68" t="s">
        <v>71</v>
      </c>
    </row>
    <row r="24" spans="1:1" ht="15">
      <c r="A24" s="68" t="s">
        <v>69</v>
      </c>
    </row>
    <row r="25" spans="1:1" ht="15">
      <c r="A25" s="68" t="s">
        <v>70</v>
      </c>
    </row>
    <row r="26" spans="1:1">
      <c r="A26" s="69"/>
    </row>
  </sheetData>
  <customSheetViews>
    <customSheetView guid="{48650AC8-90DF-6342-8276-32AA9199139E}" state="hidden">
      <selection sqref="A1:XFD1048576"/>
    </customSheetView>
  </customSheetView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Budget</vt:lpstr>
      <vt:lpstr>Key</vt:lpstr>
    </vt:vector>
  </TitlesOfParts>
  <LinksUpToDate>false</LinksUpToDate>
  <SharedDoc>true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Carle Brinkman</dc:creator>
  <cp:lastModifiedBy>FMAE Program Coordinator</cp:lastModifiedBy>
  <cp:lastPrinted>2017-01-19T23:19:23Z</cp:lastPrinted>
  <dcterms:created xsi:type="dcterms:W3CDTF">2017-01-05T21:45:03Z</dcterms:created>
  <dcterms:modified xsi:type="dcterms:W3CDTF">2018-02-16T18:22:46Z</dcterms:modified>
</cp:coreProperties>
</file>